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3250" windowHeight="10185"/>
  </bookViews>
  <sheets>
    <sheet name="Приложение 1" sheetId="3" r:id="rId1"/>
    <sheet name="Приложение 2" sheetId="9" r:id="rId2"/>
    <sheet name="Приложение 3" sheetId="10" r:id="rId3"/>
  </sheets>
  <calcPr calcId="145621"/>
</workbook>
</file>

<file path=xl/calcChain.xml><?xml version="1.0" encoding="utf-8"?>
<calcChain xmlns="http://schemas.openxmlformats.org/spreadsheetml/2006/main">
  <c r="L11" i="10" l="1"/>
  <c r="F10" i="9"/>
  <c r="F11" i="9"/>
  <c r="C19" i="9"/>
  <c r="C20" i="9"/>
  <c r="F15" i="10"/>
  <c r="F12" i="10" s="1"/>
  <c r="F7" i="10" s="1"/>
  <c r="F21" i="10"/>
  <c r="C21" i="10"/>
  <c r="C15" i="10"/>
  <c r="C12" i="10" s="1"/>
  <c r="C7" i="10" l="1"/>
  <c r="L8" i="10" l="1"/>
  <c r="L40" i="3" l="1"/>
  <c r="K40" i="3"/>
  <c r="E8" i="9"/>
  <c r="D8" i="9"/>
  <c r="F8" i="9" s="1"/>
  <c r="K13" i="3" l="1"/>
  <c r="C29" i="9" l="1"/>
  <c r="C28" i="9"/>
  <c r="F17" i="9" l="1"/>
  <c r="F26" i="9" l="1"/>
  <c r="L33" i="3" l="1"/>
  <c r="K33" i="3"/>
  <c r="K23" i="3" l="1"/>
</calcChain>
</file>

<file path=xl/sharedStrings.xml><?xml version="1.0" encoding="utf-8"?>
<sst xmlns="http://schemas.openxmlformats.org/spreadsheetml/2006/main" count="233" uniqueCount="155">
  <si>
    <t>КЛ 0,4 кВ</t>
  </si>
  <si>
    <t>200-500</t>
  </si>
  <si>
    <t>Способ прокладки КЛ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</si>
  <si>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</si>
  <si>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Трансформаторная мощность, кВА</t>
  </si>
  <si>
    <t>С3. Строительство кабельных линий</t>
  </si>
  <si>
    <t>Пропускная способность, кВт / Максимальная мощность, кВт</t>
  </si>
  <si>
    <t>Расходы на строительство объекта, тыс.руб</t>
  </si>
  <si>
    <t>№ п/п</t>
  </si>
  <si>
    <t xml:space="preserve"> Тип кабеля</t>
  </si>
  <si>
    <t>Материал изоляции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</si>
  <si>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</t>
    </r>
  </si>
  <si>
    <t>Тип территории</t>
  </si>
  <si>
    <t>Тип ТП</t>
  </si>
  <si>
    <t>Объект электросетевого хозяйства</t>
  </si>
  <si>
    <t>Протяженность (для линий электропередачи), м</t>
  </si>
  <si>
    <t>Максимальная мощность, кВт</t>
  </si>
  <si>
    <t>СТАНДАРТИЗИРОВАННАЯ СТАВКА ДО 150 кВт</t>
  </si>
  <si>
    <t>СТАНДАРТИЗИРОВАННАЯ СТАВКА СВЫШЕ 150 кВт</t>
  </si>
  <si>
    <t>Реквизиты обосновывающих документов по строительству объекта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</si>
  <si>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</si>
  <si>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  <charset val="204"/>
      </rPr>
      <t>1</t>
    </r>
  </si>
  <si>
    <t>Расходы  на одно присоединение (руб. на одно ТП)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</si>
  <si>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</si>
  <si>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</si>
  <si>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</si>
  <si>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</si>
  <si>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 xml:space="preserve">Проверка сетевой организацией выполнения Заявителем технических условий </t>
  </si>
  <si>
    <t>Расходы  по каждому мероприятию (руб.)</t>
  </si>
  <si>
    <t xml:space="preserve">Подготовка и выдача сетевой организацией технических условий Заявителю </t>
  </si>
  <si>
    <t>тыс. руб.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</si>
  <si>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</si>
  <si>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</si>
  <si>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</si>
  <si>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</si>
  <si>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</si>
  <si>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</si>
  <si>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</si>
  <si>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</si>
  <si>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</si>
  <si>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</si>
  <si>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</si>
  <si>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</si>
  <si>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</si>
  <si>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</si>
  <si>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</si>
  <si>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</si>
  <si>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</si>
  <si>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</si>
  <si>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</si>
  <si>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</si>
  <si>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</si>
  <si>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</si>
  <si>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</si>
  <si>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</si>
  <si>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</si>
  <si>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</si>
  <si>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</si>
  <si>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</si>
  <si>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</si>
  <si>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</si>
  <si>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</si>
  <si>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</si>
  <si>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</si>
  <si>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</si>
  <si>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</si>
  <si>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</si>
  <si>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</si>
  <si>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</si>
  <si>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 xml:space="preserve">Расчет фактических расходов на выполнение мероприятий по технологическому присоединению на подготовку и выдачу сетевой организацией технических условий Заявителю </t>
  </si>
  <si>
    <t>100-200</t>
  </si>
  <si>
    <t>Территория городских населенных пунктов</t>
  </si>
  <si>
    <t>КЛ-0,4 кВ от  2БКТП № 52 ф-1,9,26 ПС 35/6 кВ «Стекловолокно» до жилого дома (№ 5 по генеральному плану) по ул. Савушкина, 6 в Ленинском районе гор. Астрахани</t>
  </si>
  <si>
    <t>В траншеях</t>
  </si>
  <si>
    <t>Резиновая и пластмассовая изоляция</t>
  </si>
  <si>
    <t>КЛ – 6 кВ врезка в 2БКТП № 52 (2х2000 кВА) от  2БРТП № 24 (2х1600кВА) ф-1,9,26 ПС 35/6 кВ «Стекловолокно»</t>
  </si>
  <si>
    <t>КЛ 6-10 кВ</t>
  </si>
  <si>
    <t>Двухтрансформаторные и более</t>
  </si>
  <si>
    <t>свыше 900 кВА</t>
  </si>
  <si>
    <t xml:space="preserve">2БКТП №52 2х2000кВА 6/0,4кВ                ф-1,9,26 ПС 35/6 кВ «Стекловолокно»  </t>
  </si>
  <si>
    <t>Количество, шт</t>
  </si>
  <si>
    <t>3461,21/699,4</t>
  </si>
  <si>
    <t>169,9/699,4</t>
  </si>
  <si>
    <t>Территории городских населенных пунктов</t>
  </si>
  <si>
    <t>Данные 
за 2019 год</t>
  </si>
  <si>
    <t>Распоряжение           № 11 от 05.08.2019</t>
  </si>
  <si>
    <t>Данные 
за 2020 год</t>
  </si>
  <si>
    <t>2.1.</t>
  </si>
  <si>
    <t>2.2.</t>
  </si>
  <si>
    <t>_</t>
  </si>
  <si>
    <t>Расчет фактических расходов на выполнение мероприятий по технологическому присоединению на проверку сетевой организацией выполнения Заявителем технических условий *</t>
  </si>
  <si>
    <t>*</t>
  </si>
  <si>
    <t xml:space="preserve">                  Фактические расходы на выполнение мероприятий по технологическому присоединению на проверку сетевой организацией выполнения Заявителем технических условий  указаны в полном объеме с учетом  проверки сетевой организацией выполнения технических условий Заявителей, указанных в пунктах 12.1 и 14  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сетям"Правил технологического присоединения *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</si>
  <si>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
инвестиционной программы территориальной сетевой организации, а также на обеспечение средствами коммерческого учета электрической энергии (мощности)
</t>
  </si>
  <si>
    <t>50-100</t>
  </si>
  <si>
    <t xml:space="preserve">КЛ-0,4 кВ от РУ-0,4 кВ ТП-407         ф-31, ф-36 ПС 110/6 кВ Судостроительная и 
РЩ-0,4 кВ по адресу: 
г. Астрахань, Советский район,               ул. Адмирала Нахимова, 70В
</t>
  </si>
  <si>
    <t xml:space="preserve">КЛ-0,4 кВ от РУ-0,4 кВ ТП-3 ф-1,      ф-9, ф-26 ПС 35/6 кВ Стекловолокно и РЩ-0,4 кВ, по адресу: 
г. Астрахань, Ленинский район,          ул. Савушкина, 6
</t>
  </si>
  <si>
    <t>62,7/60</t>
  </si>
  <si>
    <t>44,46/15</t>
  </si>
  <si>
    <t>до 50 включительно</t>
  </si>
  <si>
    <t>В каналах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</si>
  <si>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</si>
  <si>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С8. Обеспечение сетевой организацией средствами коммерческого учета электрической энергии (мощности)</t>
  </si>
  <si>
    <t>Тип коммерческого учета электрической энергии (мощности)</t>
  </si>
  <si>
    <t>Объект энергоснабжения</t>
  </si>
  <si>
    <t>Однофазный прямого включения</t>
  </si>
  <si>
    <t>Трехфазный прямого включения</t>
  </si>
  <si>
    <t>Трехфазный полукосвенного включения</t>
  </si>
  <si>
    <t>Уровень напряжения (кВ)</t>
  </si>
  <si>
    <t>Нежилое помещение (гараж), г. Астрахань, Ленинский район, ул. Савушкина, 6, корп. 8, пом. 07</t>
  </si>
  <si>
    <t>Нежилое помещение (гараж), г. Астрахань, Ленинский район, ул. Савушкина, 6 Е пом.023</t>
  </si>
  <si>
    <t>Нежилое помещение (гараж), г. Астрахань, Ленинкий район, ул. Савушкина, 6 , корп.7, пом. 06</t>
  </si>
  <si>
    <t>Нежилое помещение (гараж), г. Астрахань, Ленинкий район, ул. Савушкина, 6 , корп.7, пом. 04</t>
  </si>
  <si>
    <t>Нежилое помещение (гараж),г. Астрахань, Ленинкий район, ул. Савушкина, 6 , корп.7, пом. 11</t>
  </si>
  <si>
    <t>Нежилое помещение,г. Астрахань, Кировский район,  ул. Генерала Епишева д. 1а, пом. 046</t>
  </si>
  <si>
    <t>Нежилое помещение, г. Астрахань, Ленинский район, ул. Савушкина, 6, пом. 03</t>
  </si>
  <si>
    <t>Нежилое помещение, г. Астрахань, Ленинский район, Савушкина, 6 литер 2</t>
  </si>
  <si>
    <t>Нежилое помещение, г. Астрахань, ул.Генерала Епишева, 1, корп. 1, пом. 02А</t>
  </si>
  <si>
    <t>Нежилое помещение, г. Астрахань, Ленинский район, ул. Савушкина, 6 И, пом. 04</t>
  </si>
  <si>
    <t>Нежилое помещение, г.Астахань, Советский район, ул. Адмирала Нахимова, 70В, литер А</t>
  </si>
  <si>
    <t>Нежилое помещение, г. Астрахань, Ленинский район, ул. Савушкина, 6, корп.8, пом.02</t>
  </si>
  <si>
    <t>Нежилое помещение,г. Астрахань, Ленинкий район,                              ул. Савушкина, строение 6 К, пом.01</t>
  </si>
  <si>
    <t>Магазин,г. Астрахань, Трусовский район,  ул. Пушкина, 48 А</t>
  </si>
  <si>
    <t>нежилое помещение (гараж), г. Астрахань,   ул. Савушкина, 6 корп.8, пом.03</t>
  </si>
  <si>
    <t>Договор № 17-21/ТП  от 26.11.2021 г.</t>
  </si>
  <si>
    <t>Договор № 14-21/ТП  от 26.11.2021 г.</t>
  </si>
  <si>
    <t>нежилое помещение, г. Астрахань, Ленинкий район, ул. Савушкина, 6 Е  пом. 01</t>
  </si>
  <si>
    <t>Договор 19-21/ТП  от 01.12.2021</t>
  </si>
  <si>
    <t>Данные 
за 2021 год</t>
  </si>
  <si>
    <t>Договор № 02-21/ТП                от 17.02.2021 года</t>
  </si>
  <si>
    <t xml:space="preserve">Договор №08-21/ТП  от 02.06.2021 г. </t>
  </si>
  <si>
    <t>Договор № 11-21/ТП от 06.08.2021 г.</t>
  </si>
  <si>
    <t>Договор № 12-21/ТП  от 09.08.2021 г.</t>
  </si>
  <si>
    <t xml:space="preserve">Договор № 13-21/ТП  от 20.09.2021 г. </t>
  </si>
  <si>
    <t>Договор № 04-21/ТП  от 23.03.2021 г.</t>
  </si>
  <si>
    <t xml:space="preserve">Договор № 05-21/ТП от 13.04.2021 г. </t>
  </si>
  <si>
    <t>Договор № 15-21/ТП  от 08.11.2021 г.</t>
  </si>
  <si>
    <t>Договор № 10-20/ТП от 24.12.2020 г.</t>
  </si>
  <si>
    <t>Договор № 01-21/ТП  от 08.02.2021 года</t>
  </si>
  <si>
    <t>Договор № 06-21/ТП  от  04.05.2021 г.</t>
  </si>
  <si>
    <t>Договор № 07-21/ТП от  11.05.2021 г</t>
  </si>
  <si>
    <t>Договор № 10-21/ТП  от 05.08.2021 г.</t>
  </si>
  <si>
    <t>Договор № 16-21/ТП  от 19.11.2021 г.</t>
  </si>
  <si>
    <t>Распоряжение  № 1 от 02.02.2021 г.</t>
  </si>
  <si>
    <t>Приказ  № 87 от 28.06.2021 г.</t>
  </si>
  <si>
    <t xml:space="preserve"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
</t>
  </si>
  <si>
    <t xml:space="preserve"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</t>
  </si>
  <si>
    <t xml:space="preserve"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</t>
  </si>
  <si>
    <t xml:space="preserve">Приложение 2
к Методическим указаниям ФАС России 
от 30.02.2022 № 490/22
</t>
  </si>
  <si>
    <t xml:space="preserve">Приложение 3 
к Методическим указаниям ФАС России 
от 30.02.2022 № 490/22
</t>
  </si>
  <si>
    <t>Приложение 1
к Методическим указаниям ФАС России 
от 30.02.2022 № 490/22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</si>
  <si>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 по определению размера платы за технологическое присоединение к электрическим сетям, за 2021 год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</si>
  <si>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 по определению размера платы за технологическое присоединение к электрическим сетям, за 2020 год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</si>
  <si>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 по определению размера платы за технологическое присоединение к электрическим сетям, за 2019 год </t>
  </si>
  <si>
    <t xml:space="preserve">Расчет
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 по определению размера платы за технологическое
присоединение к электрическим сетям , за 2019-2021 года
(выполняется отдельно по мероприятиям, предусмотренным подпунктами «а» и «в» пункта 16 Методических указаний по определению размера платы за технологическое присоединение к электрическим сетям)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</si>
</sst>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8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</cellStyleXfs>
  <cellXfs count="201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2" fillId="0" borderId="39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27" xfId="0" applyFont="1" applyFill="1" applyBorder="1"/>
    <xf numFmtId="0" fontId="2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2" xfId="0" applyFont="1" applyFill="1" applyBorder="1"/>
    <xf numFmtId="0" fontId="2" fillId="0" borderId="2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0" fontId="2" fillId="0" borderId="5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0" fillId="0" borderId="0" xfId="0" applyNumberFormat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2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2" fontId="0" fillId="0" borderId="0" xfId="0" applyNumberFormat="1"/>
    <xf numFmtId="2" fontId="8" fillId="2" borderId="12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/>
    <xf numFmtId="2" fontId="12" fillId="2" borderId="0" xfId="0" applyNumberFormat="1" applyFont="1" applyFill="1"/>
    <xf numFmtId="164" fontId="12" fillId="2" borderId="0" xfId="0" applyNumberFormat="1" applyFont="1" applyFill="1"/>
    <xf numFmtId="0" fontId="8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3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3"/>
    <cellStyle name="Обычный 3" xfId="1"/>
    <cellStyle name="Процентный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61"/>
  <sheetViews>
    <sheetView tabSelected="1" zoomScale="80" zoomScaleNormal="80" workbookViewId="0">
      <selection activeCell="F50" sqref="F50:F58"/>
    </sheetView>
  </sheetViews>
  <sheetFormatPr defaultColWidth="9.140625" defaultRowHeight="15" x14ac:dyDescent="0.25"/>
  <cols>
    <col min="1" max="1" width="9.140625" style="5"/>
    <col min="2" max="2" width="15.140625" style="5" customWidth="1"/>
    <col min="3" max="3" width="25.5703125" style="5" customWidth="1"/>
    <col min="4" max="4" width="4.7109375" style="5" hidden="1" customWidth="1"/>
    <col min="5" max="5" width="23" style="5" customWidth="1"/>
    <col min="6" max="6" width="18.5703125" style="13" customWidth="1"/>
    <col min="7" max="7" width="34.85546875" style="13" customWidth="1"/>
    <col min="8" max="10" width="14.42578125" style="5" customWidth="1"/>
    <col min="11" max="11" width="13.5703125" style="5" hidden="1" customWidth="1"/>
    <col min="12" max="12" width="14.7109375" style="5" hidden="1" customWidth="1"/>
    <col min="13" max="15" width="13.140625" style="5" customWidth="1"/>
    <col min="16" max="18" width="14.42578125" style="5" customWidth="1"/>
    <col min="19" max="19" width="17.140625" style="5" customWidth="1"/>
    <col min="20" max="20" width="16.42578125" style="5" customWidth="1"/>
    <col min="21" max="21" width="24.85546875" style="5" customWidth="1"/>
    <col min="22" max="16384" width="9.140625" style="5"/>
  </cols>
  <sheetData>
    <row r="1" spans="1:21" x14ac:dyDescent="0.25">
      <c r="S1" s="121" t="s">
        <v>150</v>
      </c>
      <c r="T1" s="122"/>
      <c r="U1" s="122"/>
    </row>
    <row r="2" spans="1:21" x14ac:dyDescent="0.25">
      <c r="S2" s="122"/>
      <c r="T2" s="122"/>
      <c r="U2" s="122"/>
    </row>
    <row r="3" spans="1:21" x14ac:dyDescent="0.25">
      <c r="S3" s="122"/>
      <c r="T3" s="122"/>
      <c r="U3" s="122"/>
    </row>
    <row r="5" spans="1:21" ht="27.75" customHeight="1" x14ac:dyDescent="0.25">
      <c r="C5" s="123" t="s">
        <v>93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21" ht="79.5" customHeight="1" x14ac:dyDescent="0.25"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21" ht="30.75" customHeight="1" x14ac:dyDescent="0.25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21" ht="45" customHeight="1" x14ac:dyDescent="0.25">
      <c r="A8" s="181" t="s">
        <v>17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</row>
    <row r="9" spans="1:21" x14ac:dyDescent="0.25">
      <c r="A9" s="1"/>
      <c r="B9" s="1"/>
      <c r="C9" s="1"/>
      <c r="D9" s="1"/>
      <c r="E9" s="1"/>
      <c r="F9" s="2"/>
      <c r="G9" s="2"/>
    </row>
    <row r="10" spans="1:21" ht="15.75" thickBot="1" x14ac:dyDescent="0.3">
      <c r="B10" s="187" t="s">
        <v>5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77"/>
      <c r="R10" s="77"/>
    </row>
    <row r="11" spans="1:21" ht="15.75" thickBot="1" x14ac:dyDescent="0.3">
      <c r="A11" s="184" t="s">
        <v>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6"/>
    </row>
    <row r="12" spans="1:21" ht="63.75" customHeight="1" thickBot="1" x14ac:dyDescent="0.3">
      <c r="A12" s="183" t="s">
        <v>8</v>
      </c>
      <c r="B12" s="171" t="s">
        <v>12</v>
      </c>
      <c r="C12" s="171" t="s">
        <v>2</v>
      </c>
      <c r="D12" s="173" t="s">
        <v>9</v>
      </c>
      <c r="E12" s="171" t="s">
        <v>10</v>
      </c>
      <c r="F12" s="171" t="s">
        <v>11</v>
      </c>
      <c r="G12" s="188" t="s">
        <v>14</v>
      </c>
      <c r="H12" s="147" t="s">
        <v>15</v>
      </c>
      <c r="I12" s="147"/>
      <c r="J12" s="148"/>
      <c r="K12" s="146" t="s">
        <v>6</v>
      </c>
      <c r="L12" s="147"/>
      <c r="M12" s="147"/>
      <c r="N12" s="147"/>
      <c r="O12" s="147"/>
      <c r="P12" s="146" t="s">
        <v>7</v>
      </c>
      <c r="Q12" s="147"/>
      <c r="R12" s="148"/>
      <c r="S12" s="182" t="s">
        <v>19</v>
      </c>
      <c r="T12" s="149"/>
      <c r="U12" s="150"/>
    </row>
    <row r="13" spans="1:21" ht="36" customHeight="1" thickBot="1" x14ac:dyDescent="0.3">
      <c r="A13" s="183"/>
      <c r="B13" s="172"/>
      <c r="C13" s="172"/>
      <c r="D13" s="174"/>
      <c r="E13" s="172"/>
      <c r="F13" s="172"/>
      <c r="G13" s="189"/>
      <c r="H13" s="40">
        <v>2019</v>
      </c>
      <c r="I13" s="40">
        <v>2020</v>
      </c>
      <c r="J13" s="40">
        <v>2021</v>
      </c>
      <c r="K13" s="45" t="e">
        <f>#REF!</f>
        <v>#REF!</v>
      </c>
      <c r="L13" s="19">
        <v>2016</v>
      </c>
      <c r="M13" s="40">
        <v>2019</v>
      </c>
      <c r="N13" s="40">
        <v>2020</v>
      </c>
      <c r="O13" s="40">
        <v>2021</v>
      </c>
      <c r="P13" s="40">
        <v>2019</v>
      </c>
      <c r="Q13" s="40">
        <v>2020</v>
      </c>
      <c r="R13" s="40">
        <v>2021</v>
      </c>
      <c r="S13" s="40">
        <v>2019</v>
      </c>
      <c r="T13" s="40">
        <v>2020</v>
      </c>
      <c r="U13" s="40">
        <v>2021</v>
      </c>
    </row>
    <row r="14" spans="1:21" ht="15.75" thickBot="1" x14ac:dyDescent="0.3">
      <c r="A14" s="78">
        <v>1</v>
      </c>
      <c r="B14" s="71">
        <v>2</v>
      </c>
      <c r="C14" s="161">
        <v>3</v>
      </c>
      <c r="D14" s="162"/>
      <c r="E14" s="162"/>
      <c r="F14" s="163"/>
      <c r="G14" s="40">
        <v>4</v>
      </c>
      <c r="H14" s="40">
        <v>5</v>
      </c>
      <c r="I14" s="40">
        <v>6</v>
      </c>
      <c r="J14" s="164">
        <v>7</v>
      </c>
      <c r="K14" s="165"/>
      <c r="L14" s="166"/>
      <c r="M14" s="73">
        <v>8</v>
      </c>
      <c r="N14" s="74">
        <v>9</v>
      </c>
      <c r="O14" s="75">
        <v>10</v>
      </c>
      <c r="P14" s="40">
        <v>11</v>
      </c>
      <c r="Q14" s="40">
        <v>12</v>
      </c>
      <c r="R14" s="40">
        <v>13</v>
      </c>
      <c r="S14" s="40">
        <v>14</v>
      </c>
      <c r="T14" s="49">
        <v>15</v>
      </c>
      <c r="U14" s="49">
        <v>16</v>
      </c>
    </row>
    <row r="15" spans="1:21" ht="78.75" customHeight="1" thickBot="1" x14ac:dyDescent="0.3">
      <c r="A15" s="79">
        <v>1</v>
      </c>
      <c r="B15" s="167" t="s">
        <v>71</v>
      </c>
      <c r="C15" s="97" t="s">
        <v>100</v>
      </c>
      <c r="D15" s="79"/>
      <c r="E15" s="167" t="s">
        <v>74</v>
      </c>
      <c r="F15" s="96" t="s">
        <v>99</v>
      </c>
      <c r="G15" s="90" t="s">
        <v>96</v>
      </c>
      <c r="H15" s="91"/>
      <c r="I15" s="83"/>
      <c r="J15" s="83">
        <v>110</v>
      </c>
      <c r="K15" s="83"/>
      <c r="L15" s="83"/>
      <c r="M15" s="91"/>
      <c r="N15" s="92"/>
      <c r="O15" s="92" t="s">
        <v>98</v>
      </c>
      <c r="P15" s="83"/>
      <c r="Q15" s="83"/>
      <c r="R15" s="83">
        <v>83.91</v>
      </c>
      <c r="S15" s="93"/>
      <c r="T15" s="94"/>
      <c r="U15" s="94" t="s">
        <v>143</v>
      </c>
    </row>
    <row r="16" spans="1:21" ht="96.75" customHeight="1" x14ac:dyDescent="0.25">
      <c r="A16" s="76">
        <v>2</v>
      </c>
      <c r="B16" s="126"/>
      <c r="C16" s="79" t="s">
        <v>73</v>
      </c>
      <c r="D16" s="76"/>
      <c r="E16" s="126"/>
      <c r="F16" s="80" t="s">
        <v>94</v>
      </c>
      <c r="G16" s="18" t="s">
        <v>95</v>
      </c>
      <c r="H16" s="76"/>
      <c r="I16" s="76"/>
      <c r="J16" s="76">
        <v>139</v>
      </c>
      <c r="K16" s="76"/>
      <c r="L16" s="76"/>
      <c r="M16" s="76"/>
      <c r="N16" s="76"/>
      <c r="O16" s="76" t="s">
        <v>97</v>
      </c>
      <c r="P16" s="76"/>
      <c r="Q16" s="76"/>
      <c r="R16" s="76">
        <v>249.17</v>
      </c>
      <c r="S16" s="33"/>
      <c r="T16" s="39"/>
      <c r="U16" s="94" t="s">
        <v>144</v>
      </c>
    </row>
    <row r="17" spans="1:21" x14ac:dyDescent="0.25">
      <c r="A17" s="1"/>
      <c r="B17" s="1"/>
      <c r="C17" s="1"/>
      <c r="D17" s="1"/>
      <c r="E17" s="1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9" spans="1:21" ht="45" customHeight="1" x14ac:dyDescent="0.25">
      <c r="A19" s="181" t="s">
        <v>18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</row>
    <row r="20" spans="1:21" ht="15.75" thickBot="1" x14ac:dyDescent="0.3">
      <c r="B20" s="187" t="s">
        <v>5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2"/>
      <c r="R20" s="12"/>
    </row>
    <row r="21" spans="1:21" ht="15.75" thickBot="1" x14ac:dyDescent="0.3">
      <c r="A21" s="184" t="s">
        <v>0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6"/>
    </row>
    <row r="22" spans="1:21" ht="63.75" customHeight="1" thickBot="1" x14ac:dyDescent="0.3">
      <c r="A22" s="183" t="s">
        <v>8</v>
      </c>
      <c r="B22" s="171" t="s">
        <v>12</v>
      </c>
      <c r="C22" s="171" t="s">
        <v>2</v>
      </c>
      <c r="D22" s="173" t="s">
        <v>9</v>
      </c>
      <c r="E22" s="171" t="s">
        <v>10</v>
      </c>
      <c r="F22" s="171" t="s">
        <v>11</v>
      </c>
      <c r="G22" s="188" t="s">
        <v>14</v>
      </c>
      <c r="H22" s="147" t="s">
        <v>15</v>
      </c>
      <c r="I22" s="147"/>
      <c r="J22" s="148"/>
      <c r="K22" s="146" t="s">
        <v>6</v>
      </c>
      <c r="L22" s="147"/>
      <c r="M22" s="147"/>
      <c r="N22" s="147"/>
      <c r="O22" s="147"/>
      <c r="P22" s="146" t="s">
        <v>7</v>
      </c>
      <c r="Q22" s="147"/>
      <c r="R22" s="148"/>
      <c r="S22" s="182" t="s">
        <v>19</v>
      </c>
      <c r="T22" s="149"/>
      <c r="U22" s="150"/>
    </row>
    <row r="23" spans="1:21" ht="36" customHeight="1" thickBot="1" x14ac:dyDescent="0.3">
      <c r="A23" s="183"/>
      <c r="B23" s="172"/>
      <c r="C23" s="172"/>
      <c r="D23" s="174"/>
      <c r="E23" s="172"/>
      <c r="F23" s="172"/>
      <c r="G23" s="189"/>
      <c r="H23" s="40">
        <v>2019</v>
      </c>
      <c r="I23" s="40">
        <v>2020</v>
      </c>
      <c r="J23" s="40">
        <v>2021</v>
      </c>
      <c r="K23" s="45" t="e">
        <f>#REF!</f>
        <v>#REF!</v>
      </c>
      <c r="L23" s="19">
        <v>2016</v>
      </c>
      <c r="M23" s="40">
        <v>2019</v>
      </c>
      <c r="N23" s="40">
        <v>2020</v>
      </c>
      <c r="O23" s="40">
        <v>2021</v>
      </c>
      <c r="P23" s="40">
        <v>2019</v>
      </c>
      <c r="Q23" s="40">
        <v>2020</v>
      </c>
      <c r="R23" s="40">
        <v>2021</v>
      </c>
      <c r="S23" s="40">
        <v>2019</v>
      </c>
      <c r="T23" s="40">
        <v>2020</v>
      </c>
      <c r="U23" s="40">
        <v>2021</v>
      </c>
    </row>
    <row r="24" spans="1:21" ht="15.75" thickBot="1" x14ac:dyDescent="0.3">
      <c r="A24" s="14">
        <v>1</v>
      </c>
      <c r="B24" s="38">
        <v>2</v>
      </c>
      <c r="C24" s="161">
        <v>3</v>
      </c>
      <c r="D24" s="162"/>
      <c r="E24" s="162"/>
      <c r="F24" s="163"/>
      <c r="G24" s="40">
        <v>4</v>
      </c>
      <c r="H24" s="40">
        <v>5</v>
      </c>
      <c r="I24" s="40">
        <v>6</v>
      </c>
      <c r="J24" s="164">
        <v>7</v>
      </c>
      <c r="K24" s="165"/>
      <c r="L24" s="166"/>
      <c r="M24" s="15">
        <v>8</v>
      </c>
      <c r="N24" s="32">
        <v>9</v>
      </c>
      <c r="O24" s="36">
        <v>10</v>
      </c>
      <c r="P24" s="40">
        <v>11</v>
      </c>
      <c r="Q24" s="40">
        <v>12</v>
      </c>
      <c r="R24" s="40">
        <v>13</v>
      </c>
      <c r="S24" s="40">
        <v>14</v>
      </c>
      <c r="T24" s="49">
        <v>15</v>
      </c>
      <c r="U24" s="49">
        <v>16</v>
      </c>
    </row>
    <row r="25" spans="1:21" ht="75.75" thickBot="1" x14ac:dyDescent="0.3">
      <c r="A25" s="26">
        <v>1</v>
      </c>
      <c r="B25" s="103" t="s">
        <v>71</v>
      </c>
      <c r="C25" s="104" t="s">
        <v>73</v>
      </c>
      <c r="D25" s="26"/>
      <c r="E25" s="105" t="s">
        <v>74</v>
      </c>
      <c r="F25" s="26" t="s">
        <v>70</v>
      </c>
      <c r="G25" s="44" t="s">
        <v>72</v>
      </c>
      <c r="H25" s="95">
        <v>1160</v>
      </c>
      <c r="I25" s="27"/>
      <c r="J25" s="27"/>
      <c r="K25" s="27"/>
      <c r="L25" s="27"/>
      <c r="M25" s="95" t="s">
        <v>82</v>
      </c>
      <c r="N25" s="52"/>
      <c r="O25" s="52"/>
      <c r="P25" s="27">
        <v>1164.7</v>
      </c>
      <c r="Q25" s="27"/>
      <c r="R25" s="27"/>
      <c r="S25" s="21" t="s">
        <v>85</v>
      </c>
      <c r="T25" s="55"/>
      <c r="U25" s="55"/>
    </row>
    <row r="26" spans="1:21" ht="15.75" thickBot="1" x14ac:dyDescent="0.3">
      <c r="A26" s="168" t="s">
        <v>76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70"/>
    </row>
    <row r="27" spans="1:21" ht="60.75" thickBot="1" x14ac:dyDescent="0.3">
      <c r="A27" s="38">
        <v>1</v>
      </c>
      <c r="B27" s="46" t="s">
        <v>71</v>
      </c>
      <c r="C27" s="37" t="s">
        <v>73</v>
      </c>
      <c r="D27" s="37"/>
      <c r="E27" s="35"/>
      <c r="F27" s="37" t="s">
        <v>1</v>
      </c>
      <c r="G27" s="47" t="s">
        <v>75</v>
      </c>
      <c r="H27" s="72">
        <v>100</v>
      </c>
      <c r="I27" s="32"/>
      <c r="J27" s="32"/>
      <c r="K27" s="32"/>
      <c r="L27" s="32"/>
      <c r="M27" s="72" t="s">
        <v>81</v>
      </c>
      <c r="N27" s="51"/>
      <c r="O27" s="51"/>
      <c r="P27" s="74">
        <v>302.89999999999998</v>
      </c>
      <c r="Q27" s="56"/>
      <c r="R27" s="32"/>
      <c r="S27" s="25" t="s">
        <v>85</v>
      </c>
      <c r="T27" s="57"/>
      <c r="U27" s="48"/>
    </row>
    <row r="28" spans="1:21" x14ac:dyDescent="0.25">
      <c r="A28" s="41"/>
      <c r="B28" s="3"/>
      <c r="C28" s="6"/>
      <c r="D28" s="6"/>
      <c r="E28" s="1"/>
      <c r="F28" s="6"/>
      <c r="G28" s="42"/>
      <c r="H28" s="1"/>
      <c r="I28" s="4"/>
      <c r="J28" s="4"/>
      <c r="K28" s="4"/>
      <c r="L28" s="4"/>
      <c r="M28" s="1"/>
      <c r="N28" s="4"/>
      <c r="O28" s="43"/>
      <c r="P28" s="4"/>
      <c r="Q28" s="4"/>
      <c r="R28" s="4"/>
      <c r="S28" s="4"/>
      <c r="T28" s="34"/>
      <c r="U28" s="3"/>
    </row>
    <row r="29" spans="1:21" x14ac:dyDescent="0.25">
      <c r="A29" s="41"/>
      <c r="B29" s="3"/>
      <c r="C29" s="6"/>
      <c r="D29" s="6"/>
      <c r="E29" s="1"/>
      <c r="F29" s="6"/>
      <c r="G29" s="42"/>
      <c r="H29" s="1"/>
      <c r="I29" s="4"/>
      <c r="J29" s="4"/>
      <c r="K29" s="4"/>
      <c r="L29" s="4"/>
      <c r="M29" s="1"/>
      <c r="N29" s="4"/>
      <c r="O29" s="43"/>
      <c r="P29" s="4"/>
      <c r="Q29" s="4"/>
      <c r="R29" s="4"/>
      <c r="S29" s="4"/>
      <c r="T29" s="34"/>
      <c r="U29" s="3"/>
    </row>
    <row r="30" spans="1:21" x14ac:dyDescent="0.25">
      <c r="A30" s="41"/>
      <c r="B30" s="3"/>
      <c r="C30" s="6"/>
      <c r="D30" s="6"/>
      <c r="E30" s="1"/>
      <c r="F30" s="6"/>
      <c r="G30" s="42"/>
      <c r="H30" s="1"/>
      <c r="I30" s="4"/>
      <c r="J30" s="4"/>
      <c r="K30" s="4"/>
      <c r="L30" s="4"/>
      <c r="M30" s="1"/>
      <c r="N30" s="4"/>
      <c r="O30" s="43"/>
      <c r="P30" s="4"/>
      <c r="Q30" s="4"/>
      <c r="R30" s="4"/>
      <c r="S30" s="4"/>
      <c r="T30" s="34"/>
      <c r="U30" s="3"/>
    </row>
    <row r="31" spans="1:21" ht="15.75" customHeight="1" thickBot="1" x14ac:dyDescent="0.3">
      <c r="A31" s="127" t="s">
        <v>3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</row>
    <row r="32" spans="1:21" ht="73.5" customHeight="1" thickBot="1" x14ac:dyDescent="0.3">
      <c r="A32" s="129" t="s">
        <v>8</v>
      </c>
      <c r="B32" s="131" t="s">
        <v>12</v>
      </c>
      <c r="C32" s="132"/>
      <c r="D32" s="133"/>
      <c r="E32" s="171" t="s">
        <v>13</v>
      </c>
      <c r="F32" s="179" t="s">
        <v>4</v>
      </c>
      <c r="G32" s="154" t="s">
        <v>14</v>
      </c>
      <c r="H32" s="146" t="s">
        <v>80</v>
      </c>
      <c r="I32" s="147"/>
      <c r="J32" s="148"/>
      <c r="K32" s="160" t="s">
        <v>16</v>
      </c>
      <c r="L32" s="160"/>
      <c r="M32" s="158"/>
      <c r="N32" s="158"/>
      <c r="O32" s="158"/>
      <c r="P32" s="146" t="s">
        <v>7</v>
      </c>
      <c r="Q32" s="147"/>
      <c r="R32" s="148"/>
      <c r="S32" s="149" t="s">
        <v>19</v>
      </c>
      <c r="T32" s="149"/>
      <c r="U32" s="150"/>
    </row>
    <row r="33" spans="1:86" ht="15.75" thickBot="1" x14ac:dyDescent="0.3">
      <c r="A33" s="130"/>
      <c r="B33" s="134"/>
      <c r="C33" s="135"/>
      <c r="D33" s="136"/>
      <c r="E33" s="172"/>
      <c r="F33" s="180"/>
      <c r="G33" s="155"/>
      <c r="H33" s="40">
        <v>2019</v>
      </c>
      <c r="I33" s="40">
        <v>2020</v>
      </c>
      <c r="J33" s="40">
        <v>2021</v>
      </c>
      <c r="K33" s="31" t="e">
        <f>#REF!</f>
        <v>#REF!</v>
      </c>
      <c r="L33" s="16" t="e">
        <f>#REF!</f>
        <v>#REF!</v>
      </c>
      <c r="M33" s="40">
        <v>2019</v>
      </c>
      <c r="N33" s="40">
        <v>2020</v>
      </c>
      <c r="O33" s="40">
        <v>2021</v>
      </c>
      <c r="P33" s="40">
        <v>2019</v>
      </c>
      <c r="Q33" s="40">
        <v>2020</v>
      </c>
      <c r="R33" s="40">
        <v>2021</v>
      </c>
      <c r="S33" s="40">
        <v>2019</v>
      </c>
      <c r="T33" s="40">
        <v>2020</v>
      </c>
      <c r="U33" s="40">
        <v>2021</v>
      </c>
    </row>
    <row r="34" spans="1:86" ht="15.75" thickBot="1" x14ac:dyDescent="0.3">
      <c r="A34" s="17">
        <v>1</v>
      </c>
      <c r="B34" s="176">
        <v>2</v>
      </c>
      <c r="C34" s="177"/>
      <c r="D34" s="178"/>
      <c r="E34" s="14">
        <v>3</v>
      </c>
      <c r="F34" s="23">
        <v>4</v>
      </c>
      <c r="G34" s="50">
        <v>5</v>
      </c>
      <c r="H34" s="40">
        <v>6</v>
      </c>
      <c r="I34" s="40">
        <v>7</v>
      </c>
      <c r="J34" s="24">
        <v>8</v>
      </c>
      <c r="K34" s="24"/>
      <c r="L34" s="24"/>
      <c r="M34" s="40">
        <v>9</v>
      </c>
      <c r="N34" s="24">
        <v>10</v>
      </c>
      <c r="O34" s="40">
        <v>11</v>
      </c>
      <c r="P34" s="28">
        <v>12</v>
      </c>
      <c r="Q34" s="40">
        <v>13</v>
      </c>
      <c r="R34" s="29">
        <v>14</v>
      </c>
      <c r="S34" s="28">
        <v>15</v>
      </c>
      <c r="T34" s="40">
        <v>16</v>
      </c>
      <c r="U34" s="29">
        <v>17</v>
      </c>
    </row>
    <row r="35" spans="1:86" ht="45.75" thickBot="1" x14ac:dyDescent="0.3">
      <c r="A35" s="14">
        <v>1</v>
      </c>
      <c r="B35" s="161" t="s">
        <v>83</v>
      </c>
      <c r="C35" s="162"/>
      <c r="D35" s="175"/>
      <c r="E35" s="32" t="s">
        <v>77</v>
      </c>
      <c r="F35" s="36" t="s">
        <v>78</v>
      </c>
      <c r="G35" s="15" t="s">
        <v>79</v>
      </c>
      <c r="H35" s="37">
        <v>1</v>
      </c>
      <c r="I35" s="37"/>
      <c r="J35" s="37"/>
      <c r="K35" s="35"/>
      <c r="L35" s="35"/>
      <c r="M35" s="37">
        <v>699.4</v>
      </c>
      <c r="N35" s="22"/>
      <c r="O35" s="22"/>
      <c r="P35" s="22">
        <v>17276.099999999999</v>
      </c>
      <c r="Q35" s="37"/>
      <c r="R35" s="37"/>
      <c r="S35" s="46" t="s">
        <v>85</v>
      </c>
      <c r="T35" s="57"/>
      <c r="U35" s="48"/>
    </row>
    <row r="38" spans="1:86" ht="15.75" customHeight="1" thickBot="1" x14ac:dyDescent="0.3">
      <c r="A38" s="127" t="s">
        <v>102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</row>
    <row r="39" spans="1:86" ht="73.5" customHeight="1" thickBot="1" x14ac:dyDescent="0.3">
      <c r="A39" s="129" t="s">
        <v>8</v>
      </c>
      <c r="B39" s="131" t="s">
        <v>12</v>
      </c>
      <c r="C39" s="132"/>
      <c r="D39" s="133"/>
      <c r="E39" s="154" t="s">
        <v>103</v>
      </c>
      <c r="F39" s="156" t="s">
        <v>108</v>
      </c>
      <c r="G39" s="158" t="s">
        <v>104</v>
      </c>
      <c r="H39" s="146" t="s">
        <v>80</v>
      </c>
      <c r="I39" s="147"/>
      <c r="J39" s="148"/>
      <c r="K39" s="160" t="s">
        <v>16</v>
      </c>
      <c r="L39" s="160"/>
      <c r="M39" s="158"/>
      <c r="N39" s="158"/>
      <c r="O39" s="158"/>
      <c r="P39" s="146" t="s">
        <v>7</v>
      </c>
      <c r="Q39" s="147"/>
      <c r="R39" s="148"/>
      <c r="S39" s="149" t="s">
        <v>19</v>
      </c>
      <c r="T39" s="149"/>
      <c r="U39" s="150"/>
    </row>
    <row r="40" spans="1:86" ht="15.75" thickBot="1" x14ac:dyDescent="0.3">
      <c r="A40" s="130"/>
      <c r="B40" s="134"/>
      <c r="C40" s="135"/>
      <c r="D40" s="136"/>
      <c r="E40" s="155"/>
      <c r="F40" s="157"/>
      <c r="G40" s="159"/>
      <c r="H40" s="40">
        <v>2019</v>
      </c>
      <c r="I40" s="40">
        <v>2020</v>
      </c>
      <c r="J40" s="40">
        <v>2021</v>
      </c>
      <c r="K40" s="31" t="e">
        <f>#REF!</f>
        <v>#REF!</v>
      </c>
      <c r="L40" s="16" t="e">
        <f>#REF!</f>
        <v>#REF!</v>
      </c>
      <c r="M40" s="40">
        <v>2019</v>
      </c>
      <c r="N40" s="40">
        <v>2020</v>
      </c>
      <c r="O40" s="40">
        <v>2021</v>
      </c>
      <c r="P40" s="40">
        <v>2019</v>
      </c>
      <c r="Q40" s="40">
        <v>2020</v>
      </c>
      <c r="R40" s="40">
        <v>2021</v>
      </c>
      <c r="S40" s="40">
        <v>2019</v>
      </c>
      <c r="T40" s="40">
        <v>2020</v>
      </c>
      <c r="U40" s="40">
        <v>2021</v>
      </c>
    </row>
    <row r="41" spans="1:86" x14ac:dyDescent="0.25">
      <c r="A41" s="87">
        <v>1</v>
      </c>
      <c r="B41" s="151">
        <v>2</v>
      </c>
      <c r="C41" s="152"/>
      <c r="D41" s="153"/>
      <c r="E41" s="99">
        <v>3</v>
      </c>
      <c r="F41" s="87">
        <v>4</v>
      </c>
      <c r="G41" s="88">
        <v>5</v>
      </c>
      <c r="H41" s="89">
        <v>6</v>
      </c>
      <c r="I41" s="89">
        <v>7</v>
      </c>
      <c r="J41" s="86">
        <v>8</v>
      </c>
      <c r="K41" s="86"/>
      <c r="L41" s="86"/>
      <c r="M41" s="89">
        <v>9</v>
      </c>
      <c r="N41" s="86">
        <v>10</v>
      </c>
      <c r="O41" s="89">
        <v>11</v>
      </c>
      <c r="P41" s="88">
        <v>12</v>
      </c>
      <c r="Q41" s="89">
        <v>13</v>
      </c>
      <c r="R41" s="98">
        <v>14</v>
      </c>
      <c r="S41" s="88">
        <v>15</v>
      </c>
      <c r="T41" s="89">
        <v>16</v>
      </c>
      <c r="U41" s="98">
        <v>17</v>
      </c>
    </row>
    <row r="42" spans="1:86" s="1" customFormat="1" ht="47.25" customHeight="1" x14ac:dyDescent="0.25">
      <c r="A42" s="33">
        <v>1</v>
      </c>
      <c r="B42" s="137" t="s">
        <v>83</v>
      </c>
      <c r="C42" s="138"/>
      <c r="D42" s="139"/>
      <c r="E42" s="124" t="s">
        <v>105</v>
      </c>
      <c r="F42" s="124">
        <v>0.22</v>
      </c>
      <c r="G42" s="84" t="s">
        <v>109</v>
      </c>
      <c r="H42" s="84"/>
      <c r="I42" s="84"/>
      <c r="J42" s="84">
        <v>1</v>
      </c>
      <c r="K42" s="84"/>
      <c r="L42" s="84"/>
      <c r="M42" s="84"/>
      <c r="N42" s="84"/>
      <c r="O42" s="84">
        <v>3</v>
      </c>
      <c r="P42" s="84"/>
      <c r="Q42" s="84"/>
      <c r="R42" s="109">
        <v>21.3611</v>
      </c>
      <c r="S42" s="84"/>
      <c r="T42" s="84"/>
      <c r="U42" s="84" t="s">
        <v>129</v>
      </c>
    </row>
    <row r="43" spans="1:86" s="1" customFormat="1" ht="45" x14ac:dyDescent="0.25">
      <c r="A43" s="33">
        <v>2</v>
      </c>
      <c r="B43" s="140"/>
      <c r="C43" s="141"/>
      <c r="D43" s="142"/>
      <c r="E43" s="125"/>
      <c r="F43" s="125"/>
      <c r="G43" s="84" t="s">
        <v>110</v>
      </c>
      <c r="H43" s="84"/>
      <c r="I43" s="84"/>
      <c r="J43" s="84">
        <v>1</v>
      </c>
      <c r="K43" s="84"/>
      <c r="L43" s="84"/>
      <c r="M43" s="84"/>
      <c r="N43" s="84"/>
      <c r="O43" s="84">
        <v>5</v>
      </c>
      <c r="P43" s="84"/>
      <c r="Q43" s="84"/>
      <c r="R43" s="109">
        <v>18.601199999999999</v>
      </c>
      <c r="S43" s="84"/>
      <c r="T43" s="84"/>
      <c r="U43" s="84" t="s">
        <v>130</v>
      </c>
    </row>
    <row r="44" spans="1:86" s="1" customFormat="1" ht="45" x14ac:dyDescent="0.25">
      <c r="A44" s="33">
        <v>3</v>
      </c>
      <c r="B44" s="140"/>
      <c r="C44" s="141"/>
      <c r="D44" s="142"/>
      <c r="E44" s="125"/>
      <c r="F44" s="125"/>
      <c r="G44" s="84" t="s">
        <v>111</v>
      </c>
      <c r="H44" s="84"/>
      <c r="I44" s="84"/>
      <c r="J44" s="84">
        <v>1</v>
      </c>
      <c r="K44" s="84"/>
      <c r="L44" s="84"/>
      <c r="M44" s="84"/>
      <c r="N44" s="84"/>
      <c r="O44" s="84">
        <v>2</v>
      </c>
      <c r="P44" s="84"/>
      <c r="Q44" s="84"/>
      <c r="R44" s="109">
        <v>18.113389999999999</v>
      </c>
      <c r="S44" s="84"/>
      <c r="T44" s="84"/>
      <c r="U44" s="84" t="s">
        <v>131</v>
      </c>
    </row>
    <row r="45" spans="1:86" s="1" customFormat="1" ht="45" x14ac:dyDescent="0.25">
      <c r="A45" s="33">
        <v>4</v>
      </c>
      <c r="B45" s="140"/>
      <c r="C45" s="141"/>
      <c r="D45" s="142"/>
      <c r="E45" s="125"/>
      <c r="F45" s="125"/>
      <c r="G45" s="84" t="s">
        <v>112</v>
      </c>
      <c r="H45" s="84"/>
      <c r="I45" s="84"/>
      <c r="J45" s="84">
        <v>1</v>
      </c>
      <c r="K45" s="84"/>
      <c r="L45" s="84"/>
      <c r="M45" s="84"/>
      <c r="N45" s="84"/>
      <c r="O45" s="84">
        <v>1.5</v>
      </c>
      <c r="P45" s="84"/>
      <c r="Q45" s="84"/>
      <c r="R45" s="109">
        <v>18.126820000000002</v>
      </c>
      <c r="S45" s="84"/>
      <c r="T45" s="84"/>
      <c r="U45" s="100" t="s">
        <v>132</v>
      </c>
    </row>
    <row r="46" spans="1:86" s="1" customFormat="1" ht="45" x14ac:dyDescent="0.25">
      <c r="A46" s="33">
        <v>5</v>
      </c>
      <c r="B46" s="140"/>
      <c r="C46" s="141"/>
      <c r="D46" s="142"/>
      <c r="E46" s="125"/>
      <c r="F46" s="125"/>
      <c r="G46" s="84" t="s">
        <v>113</v>
      </c>
      <c r="H46" s="84"/>
      <c r="I46" s="84"/>
      <c r="J46" s="84">
        <v>1</v>
      </c>
      <c r="K46" s="84"/>
      <c r="L46" s="84"/>
      <c r="M46" s="84"/>
      <c r="N46" s="84"/>
      <c r="O46" s="84">
        <v>2</v>
      </c>
      <c r="P46" s="84"/>
      <c r="Q46" s="84"/>
      <c r="R46" s="109">
        <v>18.876580000000001</v>
      </c>
      <c r="S46" s="84"/>
      <c r="T46" s="84"/>
      <c r="U46" s="100" t="s">
        <v>133</v>
      </c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</row>
    <row r="47" spans="1:86" s="33" customFormat="1" ht="45" x14ac:dyDescent="0.25">
      <c r="A47" s="33">
        <v>6</v>
      </c>
      <c r="B47" s="140"/>
      <c r="C47" s="141"/>
      <c r="D47" s="142"/>
      <c r="E47" s="125"/>
      <c r="F47" s="125"/>
      <c r="G47" s="33" t="s">
        <v>123</v>
      </c>
      <c r="J47" s="33">
        <v>1</v>
      </c>
      <c r="O47" s="33">
        <v>2</v>
      </c>
      <c r="R47" s="110">
        <v>22.445650000000001</v>
      </c>
      <c r="U47" s="33" t="s">
        <v>124</v>
      </c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</row>
    <row r="48" spans="1:86" s="33" customFormat="1" ht="45" x14ac:dyDescent="0.25">
      <c r="A48" s="33">
        <v>7</v>
      </c>
      <c r="B48" s="140"/>
      <c r="C48" s="141"/>
      <c r="D48" s="142"/>
      <c r="E48" s="125"/>
      <c r="F48" s="125"/>
      <c r="G48" s="33" t="s">
        <v>123</v>
      </c>
      <c r="J48" s="33">
        <v>1</v>
      </c>
      <c r="O48" s="33">
        <v>5</v>
      </c>
      <c r="R48" s="110">
        <v>19.952680000000001</v>
      </c>
      <c r="U48" s="33" t="s">
        <v>125</v>
      </c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</row>
    <row r="49" spans="1:86" s="33" customFormat="1" ht="45" x14ac:dyDescent="0.25">
      <c r="A49" s="33">
        <v>8</v>
      </c>
      <c r="B49" s="140"/>
      <c r="C49" s="141"/>
      <c r="D49" s="142"/>
      <c r="E49" s="126"/>
      <c r="F49" s="126"/>
      <c r="G49" s="33" t="s">
        <v>126</v>
      </c>
      <c r="J49" s="33">
        <v>1</v>
      </c>
      <c r="O49" s="33">
        <v>5</v>
      </c>
      <c r="R49" s="110">
        <v>22.682169999999999</v>
      </c>
      <c r="U49" s="33" t="s">
        <v>127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</row>
    <row r="50" spans="1:86" s="1" customFormat="1" ht="45" x14ac:dyDescent="0.25">
      <c r="A50" s="33">
        <v>9</v>
      </c>
      <c r="B50" s="140"/>
      <c r="C50" s="141"/>
      <c r="D50" s="142"/>
      <c r="E50" s="124" t="s">
        <v>106</v>
      </c>
      <c r="F50" s="124">
        <v>0.4</v>
      </c>
      <c r="G50" s="84" t="s">
        <v>114</v>
      </c>
      <c r="H50" s="84"/>
      <c r="I50" s="84"/>
      <c r="J50" s="84">
        <v>1</v>
      </c>
      <c r="K50" s="84"/>
      <c r="L50" s="84"/>
      <c r="M50" s="84"/>
      <c r="N50" s="84"/>
      <c r="O50" s="84">
        <v>50</v>
      </c>
      <c r="P50" s="84"/>
      <c r="Q50" s="84"/>
      <c r="R50" s="109">
        <v>24.753549999999997</v>
      </c>
      <c r="S50" s="84"/>
      <c r="T50" s="84"/>
      <c r="U50" s="100" t="s">
        <v>134</v>
      </c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</row>
    <row r="51" spans="1:86" s="95" customFormat="1" ht="45" x14ac:dyDescent="0.25">
      <c r="A51" s="33">
        <v>10</v>
      </c>
      <c r="B51" s="140"/>
      <c r="C51" s="141"/>
      <c r="D51" s="142"/>
      <c r="E51" s="125"/>
      <c r="F51" s="125"/>
      <c r="G51" s="84" t="s">
        <v>115</v>
      </c>
      <c r="H51" s="33"/>
      <c r="I51" s="33"/>
      <c r="J51" s="33">
        <v>1</v>
      </c>
      <c r="K51" s="33"/>
      <c r="L51" s="33"/>
      <c r="M51" s="33"/>
      <c r="N51" s="33"/>
      <c r="O51" s="33">
        <v>35</v>
      </c>
      <c r="P51" s="33"/>
      <c r="Q51" s="33"/>
      <c r="R51" s="110">
        <v>25.353569999999998</v>
      </c>
      <c r="S51" s="33"/>
      <c r="T51" s="33"/>
      <c r="U51" s="33" t="s">
        <v>135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</row>
    <row r="52" spans="1:86" s="95" customFormat="1" ht="45" x14ac:dyDescent="0.25">
      <c r="A52" s="33">
        <v>11</v>
      </c>
      <c r="B52" s="140"/>
      <c r="C52" s="141"/>
      <c r="D52" s="142"/>
      <c r="E52" s="126"/>
      <c r="F52" s="125"/>
      <c r="G52" s="84" t="s">
        <v>116</v>
      </c>
      <c r="H52" s="33"/>
      <c r="I52" s="33"/>
      <c r="J52" s="33">
        <v>1</v>
      </c>
      <c r="K52" s="33"/>
      <c r="L52" s="33"/>
      <c r="M52" s="33"/>
      <c r="N52" s="33"/>
      <c r="O52" s="33">
        <v>40</v>
      </c>
      <c r="P52" s="33"/>
      <c r="Q52" s="33"/>
      <c r="R52" s="110">
        <v>26.860300000000002</v>
      </c>
      <c r="S52" s="33"/>
      <c r="T52" s="33"/>
      <c r="U52" s="33" t="s">
        <v>136</v>
      </c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</row>
    <row r="53" spans="1:86" s="95" customFormat="1" ht="45" x14ac:dyDescent="0.25">
      <c r="A53" s="33">
        <v>12</v>
      </c>
      <c r="B53" s="140"/>
      <c r="C53" s="141"/>
      <c r="D53" s="142"/>
      <c r="E53" s="124" t="s">
        <v>107</v>
      </c>
      <c r="F53" s="125"/>
      <c r="G53" s="84" t="s">
        <v>117</v>
      </c>
      <c r="H53" s="33"/>
      <c r="I53" s="33"/>
      <c r="J53" s="33">
        <v>1</v>
      </c>
      <c r="K53" s="33"/>
      <c r="L53" s="33"/>
      <c r="M53" s="33"/>
      <c r="N53" s="33"/>
      <c r="O53" s="33">
        <v>80</v>
      </c>
      <c r="P53" s="33"/>
      <c r="Q53" s="33"/>
      <c r="R53" s="110">
        <v>37.973149999999997</v>
      </c>
      <c r="S53" s="33"/>
      <c r="T53" s="33"/>
      <c r="U53" s="33" t="s">
        <v>137</v>
      </c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</row>
    <row r="54" spans="1:86" s="95" customFormat="1" ht="45" x14ac:dyDescent="0.25">
      <c r="A54" s="33">
        <v>13</v>
      </c>
      <c r="B54" s="140"/>
      <c r="C54" s="141"/>
      <c r="D54" s="142"/>
      <c r="E54" s="125"/>
      <c r="F54" s="125"/>
      <c r="G54" s="85" t="s">
        <v>118</v>
      </c>
      <c r="H54" s="85"/>
      <c r="I54" s="85"/>
      <c r="J54" s="85">
        <v>1</v>
      </c>
      <c r="K54" s="85"/>
      <c r="L54" s="85"/>
      <c r="M54" s="85"/>
      <c r="N54" s="85"/>
      <c r="O54" s="85">
        <v>80.2</v>
      </c>
      <c r="P54" s="85"/>
      <c r="Q54" s="85"/>
      <c r="R54" s="111">
        <v>28.170099999999998</v>
      </c>
      <c r="S54" s="85"/>
      <c r="T54" s="85"/>
      <c r="U54" s="85" t="s">
        <v>138</v>
      </c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</row>
    <row r="55" spans="1:86" s="33" customFormat="1" ht="45" x14ac:dyDescent="0.25">
      <c r="A55" s="33">
        <v>14</v>
      </c>
      <c r="B55" s="140"/>
      <c r="C55" s="141"/>
      <c r="D55" s="142"/>
      <c r="E55" s="125"/>
      <c r="F55" s="125"/>
      <c r="G55" s="85" t="s">
        <v>119</v>
      </c>
      <c r="J55" s="33">
        <v>1</v>
      </c>
      <c r="O55" s="33">
        <v>60</v>
      </c>
      <c r="R55" s="110">
        <v>51.127489999999995</v>
      </c>
      <c r="U55" s="33" t="s">
        <v>139</v>
      </c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</row>
    <row r="56" spans="1:86" s="33" customFormat="1" ht="45" x14ac:dyDescent="0.25">
      <c r="A56" s="33">
        <v>15</v>
      </c>
      <c r="B56" s="140"/>
      <c r="C56" s="141"/>
      <c r="D56" s="142"/>
      <c r="E56" s="125"/>
      <c r="F56" s="125"/>
      <c r="G56" s="85" t="s">
        <v>120</v>
      </c>
      <c r="J56" s="33">
        <v>1</v>
      </c>
      <c r="O56" s="33">
        <v>50</v>
      </c>
      <c r="R56" s="110">
        <v>40.802949999999996</v>
      </c>
      <c r="U56" s="33" t="s">
        <v>140</v>
      </c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</row>
    <row r="57" spans="1:86" s="33" customFormat="1" ht="45" x14ac:dyDescent="0.25">
      <c r="A57" s="33">
        <v>16</v>
      </c>
      <c r="B57" s="140"/>
      <c r="C57" s="141"/>
      <c r="D57" s="142"/>
      <c r="E57" s="125"/>
      <c r="F57" s="125"/>
      <c r="G57" s="85" t="s">
        <v>121</v>
      </c>
      <c r="J57" s="33">
        <v>1</v>
      </c>
      <c r="O57" s="33">
        <v>80</v>
      </c>
      <c r="R57" s="110">
        <v>25.134300000000003</v>
      </c>
      <c r="U57" s="33" t="s">
        <v>141</v>
      </c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</row>
    <row r="58" spans="1:86" s="33" customFormat="1" ht="45" customHeight="1" x14ac:dyDescent="0.25">
      <c r="A58" s="33">
        <v>17</v>
      </c>
      <c r="B58" s="143"/>
      <c r="C58" s="144"/>
      <c r="D58" s="145"/>
      <c r="E58" s="126"/>
      <c r="F58" s="126"/>
      <c r="G58" s="33" t="s">
        <v>122</v>
      </c>
      <c r="J58" s="33">
        <v>1</v>
      </c>
      <c r="O58" s="33">
        <v>95</v>
      </c>
      <c r="R58" s="110">
        <v>34.008710000000001</v>
      </c>
      <c r="U58" s="33" t="s">
        <v>142</v>
      </c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</row>
    <row r="61" spans="1:86" x14ac:dyDescent="0.25">
      <c r="R61" s="106"/>
    </row>
  </sheetData>
  <mergeCells count="66">
    <mergeCell ref="A8:T8"/>
    <mergeCell ref="F50:F58"/>
    <mergeCell ref="E53:E58"/>
    <mergeCell ref="B10:P10"/>
    <mergeCell ref="A11:U11"/>
    <mergeCell ref="A12:A13"/>
    <mergeCell ref="B12:B13"/>
    <mergeCell ref="C12:C13"/>
    <mergeCell ref="D12:D13"/>
    <mergeCell ref="E12:E13"/>
    <mergeCell ref="F12:F13"/>
    <mergeCell ref="G12:G13"/>
    <mergeCell ref="H12:J12"/>
    <mergeCell ref="K12:O12"/>
    <mergeCell ref="P12:R12"/>
    <mergeCell ref="S12:U12"/>
    <mergeCell ref="G32:G33"/>
    <mergeCell ref="A19:T19"/>
    <mergeCell ref="K22:O22"/>
    <mergeCell ref="S22:U22"/>
    <mergeCell ref="A22:A23"/>
    <mergeCell ref="P22:R22"/>
    <mergeCell ref="A21:U21"/>
    <mergeCell ref="B20:P20"/>
    <mergeCell ref="G22:G23"/>
    <mergeCell ref="H22:J22"/>
    <mergeCell ref="B15:B16"/>
    <mergeCell ref="E15:E16"/>
    <mergeCell ref="A26:U26"/>
    <mergeCell ref="C24:F24"/>
    <mergeCell ref="J24:L24"/>
    <mergeCell ref="B22:B23"/>
    <mergeCell ref="C22:C23"/>
    <mergeCell ref="D22:D23"/>
    <mergeCell ref="E22:E23"/>
    <mergeCell ref="F22:F23"/>
    <mergeCell ref="G39:G40"/>
    <mergeCell ref="H39:J39"/>
    <mergeCell ref="K39:O39"/>
    <mergeCell ref="C14:F14"/>
    <mergeCell ref="J14:L14"/>
    <mergeCell ref="A31:U31"/>
    <mergeCell ref="B35:D35"/>
    <mergeCell ref="H32:J32"/>
    <mergeCell ref="K32:O32"/>
    <mergeCell ref="P32:R32"/>
    <mergeCell ref="S32:U32"/>
    <mergeCell ref="B34:D34"/>
    <mergeCell ref="A32:A33"/>
    <mergeCell ref="B32:D33"/>
    <mergeCell ref="E32:E33"/>
    <mergeCell ref="F32:F33"/>
    <mergeCell ref="S1:U3"/>
    <mergeCell ref="C5:R6"/>
    <mergeCell ref="F42:F49"/>
    <mergeCell ref="A38:U38"/>
    <mergeCell ref="A39:A40"/>
    <mergeCell ref="B39:D40"/>
    <mergeCell ref="E42:E49"/>
    <mergeCell ref="E50:E52"/>
    <mergeCell ref="B42:D58"/>
    <mergeCell ref="P39:R39"/>
    <mergeCell ref="S39:U39"/>
    <mergeCell ref="B41:D41"/>
    <mergeCell ref="E39:E40"/>
    <mergeCell ref="F39:F40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1" sqref="C1:F2"/>
    </sheetView>
  </sheetViews>
  <sheetFormatPr defaultRowHeight="15" x14ac:dyDescent="0.25"/>
  <cols>
    <col min="1" max="1" width="6.140625" bestFit="1" customWidth="1"/>
    <col min="2" max="2" width="40.42578125" customWidth="1"/>
    <col min="3" max="3" width="25.140625" bestFit="1" customWidth="1"/>
    <col min="4" max="4" width="19.5703125" bestFit="1" customWidth="1"/>
    <col min="5" max="5" width="22.5703125" bestFit="1" customWidth="1"/>
    <col min="6" max="6" width="17" customWidth="1"/>
  </cols>
  <sheetData>
    <row r="1" spans="1:6" ht="15.75" customHeight="1" x14ac:dyDescent="0.25">
      <c r="A1" s="118"/>
      <c r="B1" s="118"/>
      <c r="C1" s="190" t="s">
        <v>148</v>
      </c>
      <c r="D1" s="190"/>
      <c r="E1" s="190"/>
      <c r="F1" s="190"/>
    </row>
    <row r="2" spans="1:6" ht="52.5" customHeight="1" x14ac:dyDescent="0.25">
      <c r="A2" s="102"/>
      <c r="B2" s="102"/>
      <c r="C2" s="190"/>
      <c r="D2" s="190"/>
      <c r="E2" s="190"/>
      <c r="F2" s="190"/>
    </row>
    <row r="3" spans="1:6" ht="15.75" hidden="1" x14ac:dyDescent="0.25">
      <c r="A3" s="102"/>
      <c r="B3" s="102"/>
      <c r="C3" s="102"/>
      <c r="D3" s="102"/>
      <c r="E3" s="102"/>
      <c r="F3" s="102"/>
    </row>
    <row r="4" spans="1:6" ht="51" customHeight="1" x14ac:dyDescent="0.25">
      <c r="A4" s="191" t="s">
        <v>151</v>
      </c>
      <c r="B4" s="192"/>
      <c r="C4" s="192"/>
      <c r="D4" s="192"/>
      <c r="E4" s="192"/>
      <c r="F4" s="193"/>
    </row>
    <row r="5" spans="1:6" x14ac:dyDescent="0.25">
      <c r="A5" s="194" t="s">
        <v>8</v>
      </c>
      <c r="B5" s="194" t="s">
        <v>20</v>
      </c>
      <c r="C5" s="194" t="s">
        <v>21</v>
      </c>
      <c r="D5" s="194"/>
      <c r="E5" s="194"/>
      <c r="F5" s="194" t="s">
        <v>22</v>
      </c>
    </row>
    <row r="6" spans="1:6" ht="45" x14ac:dyDescent="0.25">
      <c r="A6" s="194"/>
      <c r="B6" s="194"/>
      <c r="C6" s="81" t="s">
        <v>28</v>
      </c>
      <c r="D6" s="81" t="s">
        <v>23</v>
      </c>
      <c r="E6" s="81" t="s">
        <v>24</v>
      </c>
      <c r="F6" s="194"/>
    </row>
    <row r="7" spans="1:6" ht="40.5" customHeight="1" x14ac:dyDescent="0.25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</row>
    <row r="8" spans="1:6" ht="42" customHeight="1" x14ac:dyDescent="0.25">
      <c r="A8" s="62" t="s">
        <v>25</v>
      </c>
      <c r="B8" s="9" t="s">
        <v>29</v>
      </c>
      <c r="C8" s="119">
        <v>79835</v>
      </c>
      <c r="D8" s="119">
        <f>D10+D11</f>
        <v>21</v>
      </c>
      <c r="E8" s="119">
        <f>E10+E11</f>
        <v>1091.4000000000001</v>
      </c>
      <c r="F8" s="120">
        <f>C8/D8</f>
        <v>3801.6666666666665</v>
      </c>
    </row>
    <row r="9" spans="1:6" ht="45" x14ac:dyDescent="0.25">
      <c r="A9" s="62" t="s">
        <v>26</v>
      </c>
      <c r="B9" s="9" t="s">
        <v>27</v>
      </c>
      <c r="C9" s="119" t="s">
        <v>89</v>
      </c>
      <c r="D9" s="119" t="s">
        <v>89</v>
      </c>
      <c r="E9" s="119" t="s">
        <v>89</v>
      </c>
      <c r="F9" s="120" t="s">
        <v>89</v>
      </c>
    </row>
    <row r="10" spans="1:6" ht="127.5" customHeight="1" x14ac:dyDescent="0.25">
      <c r="A10" s="63" t="s">
        <v>87</v>
      </c>
      <c r="B10" s="9" t="s">
        <v>101</v>
      </c>
      <c r="C10" s="119">
        <v>14047</v>
      </c>
      <c r="D10" s="119">
        <v>17</v>
      </c>
      <c r="E10" s="119">
        <v>713.7</v>
      </c>
      <c r="F10" s="120">
        <f>C10/D10</f>
        <v>826.29411764705878</v>
      </c>
    </row>
    <row r="11" spans="1:6" ht="107.25" customHeight="1" x14ac:dyDescent="0.25">
      <c r="A11" s="64" t="s">
        <v>88</v>
      </c>
      <c r="B11" s="65" t="s">
        <v>146</v>
      </c>
      <c r="C11" s="119">
        <v>44482</v>
      </c>
      <c r="D11" s="119">
        <v>4</v>
      </c>
      <c r="E11" s="119">
        <v>377.7</v>
      </c>
      <c r="F11" s="120">
        <f>C11/D11</f>
        <v>11120.5</v>
      </c>
    </row>
    <row r="12" spans="1:6" ht="41.25" customHeight="1" x14ac:dyDescent="0.25"/>
    <row r="13" spans="1:6" ht="49.5" customHeight="1" x14ac:dyDescent="0.25">
      <c r="A13" s="191" t="s">
        <v>152</v>
      </c>
      <c r="B13" s="192"/>
      <c r="C13" s="192"/>
      <c r="D13" s="192"/>
      <c r="E13" s="192"/>
      <c r="F13" s="193"/>
    </row>
    <row r="14" spans="1:6" x14ac:dyDescent="0.25">
      <c r="A14" s="194" t="s">
        <v>8</v>
      </c>
      <c r="B14" s="194" t="s">
        <v>20</v>
      </c>
      <c r="C14" s="194" t="s">
        <v>21</v>
      </c>
      <c r="D14" s="194"/>
      <c r="E14" s="194"/>
      <c r="F14" s="194" t="s">
        <v>22</v>
      </c>
    </row>
    <row r="15" spans="1:6" ht="60" x14ac:dyDescent="0.25">
      <c r="A15" s="194"/>
      <c r="B15" s="194"/>
      <c r="C15" s="7" t="s">
        <v>28</v>
      </c>
      <c r="D15" s="7" t="s">
        <v>23</v>
      </c>
      <c r="E15" s="7" t="s">
        <v>24</v>
      </c>
      <c r="F15" s="194"/>
    </row>
    <row r="16" spans="1:6" ht="40.5" customHeight="1" x14ac:dyDescent="0.2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</row>
    <row r="17" spans="1:6" ht="42" customHeight="1" x14ac:dyDescent="0.25">
      <c r="A17" s="62" t="s">
        <v>25</v>
      </c>
      <c r="B17" s="9" t="s">
        <v>29</v>
      </c>
      <c r="C17" s="61">
        <v>56930</v>
      </c>
      <c r="D17" s="61">
        <v>12</v>
      </c>
      <c r="E17" s="61">
        <v>278.5</v>
      </c>
      <c r="F17" s="20">
        <f>C17/D17</f>
        <v>4744.166666666667</v>
      </c>
    </row>
    <row r="18" spans="1:6" ht="45" x14ac:dyDescent="0.25">
      <c r="A18" s="62" t="s">
        <v>26</v>
      </c>
      <c r="B18" s="9" t="s">
        <v>27</v>
      </c>
      <c r="C18" s="61" t="s">
        <v>89</v>
      </c>
      <c r="D18" s="61" t="s">
        <v>89</v>
      </c>
      <c r="E18" s="61" t="s">
        <v>89</v>
      </c>
      <c r="F18" s="20" t="s">
        <v>89</v>
      </c>
    </row>
    <row r="19" spans="1:6" ht="135" x14ac:dyDescent="0.25">
      <c r="A19" s="63" t="s">
        <v>87</v>
      </c>
      <c r="B19" s="9" t="s">
        <v>145</v>
      </c>
      <c r="C19" s="61">
        <f>F19*D19</f>
        <v>22572</v>
      </c>
      <c r="D19" s="67">
        <v>11</v>
      </c>
      <c r="E19" s="67">
        <v>248.5</v>
      </c>
      <c r="F19" s="20">
        <v>2052</v>
      </c>
    </row>
    <row r="20" spans="1:6" ht="96.75" customHeight="1" x14ac:dyDescent="0.25">
      <c r="A20" s="64" t="s">
        <v>88</v>
      </c>
      <c r="B20" s="65" t="s">
        <v>147</v>
      </c>
      <c r="C20" s="61">
        <f>D20*F20</f>
        <v>8620</v>
      </c>
      <c r="D20" s="67">
        <v>1</v>
      </c>
      <c r="E20" s="67">
        <v>30</v>
      </c>
      <c r="F20" s="20">
        <v>8620</v>
      </c>
    </row>
    <row r="21" spans="1:6" ht="41.25" customHeight="1" x14ac:dyDescent="0.25"/>
    <row r="22" spans="1:6" ht="51" customHeight="1" x14ac:dyDescent="0.25">
      <c r="A22" s="191" t="s">
        <v>153</v>
      </c>
      <c r="B22" s="192"/>
      <c r="C22" s="192"/>
      <c r="D22" s="192"/>
      <c r="E22" s="192"/>
      <c r="F22" s="193"/>
    </row>
    <row r="23" spans="1:6" ht="41.25" customHeight="1" x14ac:dyDescent="0.25">
      <c r="A23" s="194" t="s">
        <v>8</v>
      </c>
      <c r="B23" s="194" t="s">
        <v>20</v>
      </c>
      <c r="C23" s="194" t="s">
        <v>21</v>
      </c>
      <c r="D23" s="194"/>
      <c r="E23" s="194"/>
      <c r="F23" s="194" t="s">
        <v>22</v>
      </c>
    </row>
    <row r="24" spans="1:6" ht="41.25" customHeight="1" x14ac:dyDescent="0.25">
      <c r="A24" s="194"/>
      <c r="B24" s="194"/>
      <c r="C24" s="58" t="s">
        <v>28</v>
      </c>
      <c r="D24" s="58" t="s">
        <v>23</v>
      </c>
      <c r="E24" s="58" t="s">
        <v>24</v>
      </c>
      <c r="F24" s="194"/>
    </row>
    <row r="25" spans="1:6" ht="41.25" customHeight="1" x14ac:dyDescent="0.25">
      <c r="A25" s="59">
        <v>1</v>
      </c>
      <c r="B25" s="59">
        <v>2</v>
      </c>
      <c r="C25" s="59">
        <v>3</v>
      </c>
      <c r="D25" s="59">
        <v>4</v>
      </c>
      <c r="E25" s="59">
        <v>5</v>
      </c>
      <c r="F25" s="59">
        <v>6</v>
      </c>
    </row>
    <row r="26" spans="1:6" ht="41.25" customHeight="1" x14ac:dyDescent="0.25">
      <c r="A26" s="58" t="s">
        <v>25</v>
      </c>
      <c r="B26" s="9" t="s">
        <v>29</v>
      </c>
      <c r="C26" s="61">
        <v>450154</v>
      </c>
      <c r="D26" s="61">
        <v>19</v>
      </c>
      <c r="E26" s="61">
        <v>579</v>
      </c>
      <c r="F26" s="20">
        <f>C26/D26</f>
        <v>23692.315789473683</v>
      </c>
    </row>
    <row r="27" spans="1:6" ht="41.25" customHeight="1" x14ac:dyDescent="0.25">
      <c r="A27" s="58" t="s">
        <v>26</v>
      </c>
      <c r="B27" s="9" t="s">
        <v>27</v>
      </c>
      <c r="C27" s="61" t="s">
        <v>89</v>
      </c>
      <c r="D27" s="66" t="s">
        <v>89</v>
      </c>
      <c r="E27" s="66" t="s">
        <v>89</v>
      </c>
      <c r="F27" s="66" t="s">
        <v>89</v>
      </c>
    </row>
    <row r="28" spans="1:6" ht="128.25" customHeight="1" x14ac:dyDescent="0.25">
      <c r="A28" s="63" t="s">
        <v>87</v>
      </c>
      <c r="B28" s="9" t="s">
        <v>101</v>
      </c>
      <c r="C28" s="61">
        <f>D28*F28</f>
        <v>49695</v>
      </c>
      <c r="D28" s="67">
        <v>15</v>
      </c>
      <c r="E28" s="67">
        <v>331</v>
      </c>
      <c r="F28" s="20">
        <v>3313</v>
      </c>
    </row>
    <row r="29" spans="1:6" ht="91.5" customHeight="1" x14ac:dyDescent="0.25">
      <c r="A29" s="64" t="s">
        <v>88</v>
      </c>
      <c r="B29" s="65" t="s">
        <v>147</v>
      </c>
      <c r="C29" s="61">
        <f>D29*F29</f>
        <v>55660</v>
      </c>
      <c r="D29" s="67">
        <v>4</v>
      </c>
      <c r="E29" s="67">
        <v>248</v>
      </c>
      <c r="F29" s="20">
        <v>13915</v>
      </c>
    </row>
    <row r="33" spans="1:6" ht="15.75" x14ac:dyDescent="0.25">
      <c r="A33" s="195"/>
      <c r="B33" s="195"/>
      <c r="C33" s="195"/>
      <c r="D33" s="195"/>
      <c r="E33" s="195"/>
      <c r="F33" s="195"/>
    </row>
  </sheetData>
  <mergeCells count="17">
    <mergeCell ref="A33:F33"/>
    <mergeCell ref="A22:F22"/>
    <mergeCell ref="A23:A24"/>
    <mergeCell ref="B23:B24"/>
    <mergeCell ref="C23:E23"/>
    <mergeCell ref="F23:F24"/>
    <mergeCell ref="A13:F13"/>
    <mergeCell ref="A14:A15"/>
    <mergeCell ref="B14:B15"/>
    <mergeCell ref="C14:E14"/>
    <mergeCell ref="F14:F15"/>
    <mergeCell ref="C1:F2"/>
    <mergeCell ref="A4:F4"/>
    <mergeCell ref="A5:A6"/>
    <mergeCell ref="B5:B6"/>
    <mergeCell ref="C5:E5"/>
    <mergeCell ref="F5:F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80" zoomScaleNormal="80" workbookViewId="0">
      <selection activeCell="A2" sqref="A2:H2"/>
    </sheetView>
  </sheetViews>
  <sheetFormatPr defaultRowHeight="15" x14ac:dyDescent="0.25"/>
  <cols>
    <col min="1" max="1" width="7.28515625" bestFit="1" customWidth="1"/>
    <col min="2" max="2" width="42.42578125" customWidth="1"/>
    <col min="3" max="8" width="14.5703125" customWidth="1"/>
    <col min="12" max="12" width="35.42578125" customWidth="1"/>
  </cols>
  <sheetData>
    <row r="1" spans="1:12" ht="74.25" customHeight="1" x14ac:dyDescent="0.25">
      <c r="A1" s="196" t="s">
        <v>149</v>
      </c>
      <c r="B1" s="197"/>
      <c r="C1" s="197"/>
      <c r="D1" s="197"/>
      <c r="E1" s="197"/>
      <c r="F1" s="197"/>
      <c r="G1" s="197"/>
      <c r="H1" s="197"/>
    </row>
    <row r="2" spans="1:12" ht="132" customHeight="1" x14ac:dyDescent="0.25">
      <c r="A2" s="198" t="s">
        <v>154</v>
      </c>
      <c r="B2" s="198"/>
      <c r="C2" s="198"/>
      <c r="D2" s="198"/>
      <c r="E2" s="198"/>
      <c r="F2" s="198"/>
      <c r="G2" s="198"/>
      <c r="H2" s="198"/>
    </row>
    <row r="3" spans="1:12" ht="15.75" x14ac:dyDescent="0.25">
      <c r="A3" s="10"/>
      <c r="B3" s="11"/>
      <c r="C3" s="11"/>
      <c r="D3" s="11"/>
      <c r="E3" s="11"/>
      <c r="F3" s="11"/>
      <c r="G3" s="11"/>
      <c r="H3" s="11" t="s">
        <v>30</v>
      </c>
    </row>
    <row r="4" spans="1:12" ht="129" customHeight="1" x14ac:dyDescent="0.25">
      <c r="A4" s="199" t="s">
        <v>8</v>
      </c>
      <c r="B4" s="199" t="s">
        <v>31</v>
      </c>
      <c r="C4" s="191" t="s">
        <v>69</v>
      </c>
      <c r="D4" s="191"/>
      <c r="E4" s="191"/>
      <c r="F4" s="191" t="s">
        <v>90</v>
      </c>
      <c r="G4" s="191"/>
      <c r="H4" s="191"/>
    </row>
    <row r="5" spans="1:12" ht="30" x14ac:dyDescent="0.25">
      <c r="A5" s="199"/>
      <c r="B5" s="199"/>
      <c r="C5" s="58" t="s">
        <v>128</v>
      </c>
      <c r="D5" s="53" t="s">
        <v>86</v>
      </c>
      <c r="E5" s="58" t="s">
        <v>84</v>
      </c>
      <c r="F5" s="58" t="s">
        <v>128</v>
      </c>
      <c r="G5" s="53" t="s">
        <v>86</v>
      </c>
      <c r="H5" s="58" t="s">
        <v>84</v>
      </c>
    </row>
    <row r="6" spans="1:12" ht="14.45" x14ac:dyDescent="0.3">
      <c r="A6" s="7">
        <v>1</v>
      </c>
      <c r="B6" s="7">
        <v>2</v>
      </c>
      <c r="C6" s="58">
        <v>5</v>
      </c>
      <c r="D6" s="53">
        <v>5</v>
      </c>
      <c r="E6" s="58">
        <v>4</v>
      </c>
      <c r="F6" s="58">
        <v>8</v>
      </c>
      <c r="G6" s="53">
        <v>8</v>
      </c>
      <c r="H6" s="58">
        <v>7</v>
      </c>
    </row>
    <row r="7" spans="1:12" ht="30" x14ac:dyDescent="0.25">
      <c r="A7" s="7" t="s">
        <v>25</v>
      </c>
      <c r="B7" s="9" t="s">
        <v>32</v>
      </c>
      <c r="C7" s="54">
        <f>C8+C10+C11+C12+C21</f>
        <v>79.834800000000001</v>
      </c>
      <c r="D7" s="54">
        <v>56.929504000000001</v>
      </c>
      <c r="E7" s="101">
        <v>450.154</v>
      </c>
      <c r="F7" s="54">
        <f>F8+F10+F11+F12+F21</f>
        <v>58.528861153599998</v>
      </c>
      <c r="G7" s="54">
        <v>103.43529599999999</v>
      </c>
      <c r="H7" s="101">
        <v>264.37599999999998</v>
      </c>
      <c r="J7" s="68"/>
      <c r="K7" s="68"/>
      <c r="L7" s="115"/>
    </row>
    <row r="8" spans="1:12" x14ac:dyDescent="0.25">
      <c r="A8" s="7" t="s">
        <v>33</v>
      </c>
      <c r="B8" s="9" t="s">
        <v>34</v>
      </c>
      <c r="C8" s="60">
        <v>0.16489999999999999</v>
      </c>
      <c r="D8" s="60">
        <v>0.1278</v>
      </c>
      <c r="E8" s="60">
        <v>0.69399999999999995</v>
      </c>
      <c r="F8" s="60">
        <v>0.121</v>
      </c>
      <c r="G8" s="60">
        <v>0.23219999999999999</v>
      </c>
      <c r="H8" s="60">
        <v>0.40799999999999997</v>
      </c>
      <c r="I8" s="19"/>
      <c r="L8" s="116">
        <f>C7+F7+'Приложение 1'!R61</f>
        <v>138.36366115359999</v>
      </c>
    </row>
    <row r="9" spans="1:12" x14ac:dyDescent="0.25">
      <c r="A9" s="7" t="s">
        <v>35</v>
      </c>
      <c r="B9" s="9" t="s">
        <v>36</v>
      </c>
      <c r="C9" s="60"/>
      <c r="D9" s="60"/>
      <c r="E9" s="60"/>
      <c r="F9" s="60"/>
      <c r="G9" s="60"/>
      <c r="H9" s="60"/>
      <c r="L9" s="115"/>
    </row>
    <row r="10" spans="1:12" x14ac:dyDescent="0.25">
      <c r="A10" s="7" t="s">
        <v>37</v>
      </c>
      <c r="B10" s="9" t="s">
        <v>38</v>
      </c>
      <c r="C10" s="60">
        <v>55.108499999999999</v>
      </c>
      <c r="D10" s="60">
        <v>43.792799999999993</v>
      </c>
      <c r="E10" s="60">
        <v>267.30900000000003</v>
      </c>
      <c r="F10" s="60">
        <v>40.412999999999997</v>
      </c>
      <c r="G10" s="60">
        <v>79.567199999999985</v>
      </c>
      <c r="H10" s="60">
        <v>156.99100000000001</v>
      </c>
      <c r="L10" s="115"/>
    </row>
    <row r="11" spans="1:12" x14ac:dyDescent="0.25">
      <c r="A11" s="7" t="s">
        <v>39</v>
      </c>
      <c r="B11" s="9" t="s">
        <v>40</v>
      </c>
      <c r="C11" s="60">
        <v>10.717000000000001</v>
      </c>
      <c r="D11" s="60">
        <v>9.6488999999999994</v>
      </c>
      <c r="E11" s="60">
        <v>89.46</v>
      </c>
      <c r="F11" s="60">
        <v>7.8592540136000029</v>
      </c>
      <c r="G11" s="60">
        <v>17.531100000000002</v>
      </c>
      <c r="H11" s="60">
        <v>52.54</v>
      </c>
      <c r="L11" s="117">
        <f>C7+F7</f>
        <v>138.36366115359999</v>
      </c>
    </row>
    <row r="12" spans="1:12" x14ac:dyDescent="0.25">
      <c r="A12" s="7" t="s">
        <v>41</v>
      </c>
      <c r="B12" s="9" t="s">
        <v>42</v>
      </c>
      <c r="C12" s="60">
        <f>C15</f>
        <v>11.089399999999999</v>
      </c>
      <c r="D12" s="60">
        <v>2.8967999999999998</v>
      </c>
      <c r="E12" s="60">
        <v>61.38</v>
      </c>
      <c r="F12" s="60">
        <f>F15</f>
        <v>8.1241071399999996</v>
      </c>
      <c r="G12" s="60">
        <v>5.2631999999999994</v>
      </c>
      <c r="H12" s="60">
        <v>36.048000000000002</v>
      </c>
      <c r="L12" s="117"/>
    </row>
    <row r="13" spans="1:12" ht="30" x14ac:dyDescent="0.25">
      <c r="A13" s="7" t="s">
        <v>43</v>
      </c>
      <c r="B13" s="9" t="s">
        <v>44</v>
      </c>
      <c r="C13" s="60"/>
      <c r="D13" s="60"/>
      <c r="E13" s="60"/>
      <c r="F13" s="60"/>
      <c r="G13" s="60"/>
      <c r="H13" s="60"/>
      <c r="L13" s="115"/>
    </row>
    <row r="14" spans="1:12" ht="45" x14ac:dyDescent="0.25">
      <c r="A14" s="7" t="s">
        <v>45</v>
      </c>
      <c r="B14" s="9" t="s">
        <v>46</v>
      </c>
      <c r="C14" s="60"/>
      <c r="D14" s="60"/>
      <c r="E14" s="60"/>
      <c r="F14" s="60"/>
      <c r="G14" s="60"/>
      <c r="H14" s="60"/>
    </row>
    <row r="15" spans="1:12" ht="30" x14ac:dyDescent="0.25">
      <c r="A15" s="7" t="s">
        <v>47</v>
      </c>
      <c r="B15" s="9" t="s">
        <v>48</v>
      </c>
      <c r="C15" s="60">
        <f>C16+C18+C19+C20</f>
        <v>11.089399999999999</v>
      </c>
      <c r="D15" s="60">
        <v>2.8967999999999998</v>
      </c>
      <c r="E15" s="60">
        <v>61.38</v>
      </c>
      <c r="F15" s="60">
        <f>F16+F18+F19+F20</f>
        <v>8.1241071399999996</v>
      </c>
      <c r="G15" s="60">
        <v>5.2631999999999994</v>
      </c>
      <c r="H15" s="60">
        <v>36.048000000000002</v>
      </c>
    </row>
    <row r="16" spans="1:12" x14ac:dyDescent="0.25">
      <c r="A16" s="7" t="s">
        <v>49</v>
      </c>
      <c r="B16" s="9" t="s">
        <v>50</v>
      </c>
      <c r="C16" s="60">
        <v>0.16400000000000001</v>
      </c>
      <c r="D16" s="60">
        <v>0.1278</v>
      </c>
      <c r="E16" s="60">
        <v>2.3149999999999999</v>
      </c>
      <c r="F16" s="60">
        <v>0.12007349640000003</v>
      </c>
      <c r="G16" s="60">
        <v>0.23219999999999999</v>
      </c>
      <c r="H16" s="60">
        <v>1.359</v>
      </c>
    </row>
    <row r="17" spans="1:10" ht="30" x14ac:dyDescent="0.25">
      <c r="A17" s="7" t="s">
        <v>51</v>
      </c>
      <c r="B17" s="9" t="s">
        <v>52</v>
      </c>
      <c r="C17" s="60"/>
      <c r="D17" s="60"/>
      <c r="E17" s="60">
        <v>0.16900000000000001</v>
      </c>
      <c r="F17" s="60"/>
      <c r="G17" s="60"/>
      <c r="H17" s="60">
        <v>0.1</v>
      </c>
    </row>
    <row r="18" spans="1:10" ht="45" x14ac:dyDescent="0.25">
      <c r="A18" s="7" t="s">
        <v>53</v>
      </c>
      <c r="B18" s="9" t="s">
        <v>54</v>
      </c>
      <c r="C18" s="60">
        <v>7.34</v>
      </c>
      <c r="D18" s="60"/>
      <c r="E18" s="60">
        <v>8.7799999999999994</v>
      </c>
      <c r="F18" s="60">
        <v>5.38</v>
      </c>
      <c r="G18" s="60"/>
      <c r="H18" s="60">
        <v>5.1559999999999997</v>
      </c>
    </row>
    <row r="19" spans="1:10" ht="15.75" x14ac:dyDescent="0.25">
      <c r="A19" s="7" t="s">
        <v>55</v>
      </c>
      <c r="B19" s="9" t="s">
        <v>56</v>
      </c>
      <c r="C19" s="60">
        <v>2.0114000000000001</v>
      </c>
      <c r="D19" s="60">
        <v>1.5442499999999999</v>
      </c>
      <c r="E19" s="60">
        <v>34.524000000000001</v>
      </c>
      <c r="F19" s="108">
        <v>1.4750336436000002</v>
      </c>
      <c r="G19" s="60">
        <v>2.8057499999999997</v>
      </c>
      <c r="H19" s="60">
        <v>20.276</v>
      </c>
    </row>
    <row r="20" spans="1:10" ht="30" x14ac:dyDescent="0.25">
      <c r="A20" s="7" t="s">
        <v>57</v>
      </c>
      <c r="B20" s="9" t="s">
        <v>58</v>
      </c>
      <c r="C20" s="60">
        <v>1.5740000000000001</v>
      </c>
      <c r="D20" s="60">
        <v>1.22475</v>
      </c>
      <c r="E20" s="60">
        <v>15.592000000000001</v>
      </c>
      <c r="F20" s="60">
        <v>1.149</v>
      </c>
      <c r="G20" s="60">
        <v>2.22525</v>
      </c>
      <c r="H20" s="60">
        <v>9.157</v>
      </c>
    </row>
    <row r="21" spans="1:10" x14ac:dyDescent="0.25">
      <c r="A21" s="7" t="s">
        <v>59</v>
      </c>
      <c r="B21" s="9" t="s">
        <v>60</v>
      </c>
      <c r="C21" s="60">
        <f>C22+C23+C24+C25</f>
        <v>2.7549999999999999</v>
      </c>
      <c r="D21" s="60">
        <v>0.463204</v>
      </c>
      <c r="E21" s="60">
        <v>31.311</v>
      </c>
      <c r="F21" s="60">
        <f>F22+F23+F24+F25</f>
        <v>2.0114999999999998</v>
      </c>
      <c r="G21" s="60">
        <v>0.84159600000000001</v>
      </c>
      <c r="H21" s="60">
        <v>18.388999999999999</v>
      </c>
      <c r="J21" s="107"/>
    </row>
    <row r="22" spans="1:10" x14ac:dyDescent="0.25">
      <c r="A22" s="7" t="s">
        <v>61</v>
      </c>
      <c r="B22" s="9" t="s">
        <v>62</v>
      </c>
      <c r="C22" s="60">
        <v>0.26</v>
      </c>
      <c r="D22" s="60">
        <v>8.8749999999999996E-2</v>
      </c>
      <c r="E22" s="60">
        <v>1.8109999999999999</v>
      </c>
      <c r="F22" s="60">
        <v>0.1883</v>
      </c>
      <c r="G22" s="60">
        <v>0.16125</v>
      </c>
      <c r="H22" s="60">
        <v>1.0640000000000001</v>
      </c>
      <c r="J22" s="107"/>
    </row>
    <row r="23" spans="1:10" x14ac:dyDescent="0.25">
      <c r="A23" s="7" t="s">
        <v>63</v>
      </c>
      <c r="B23" s="9" t="s">
        <v>64</v>
      </c>
      <c r="C23" s="60">
        <v>0.64800000000000002</v>
      </c>
      <c r="D23" s="60"/>
      <c r="E23" s="60"/>
      <c r="F23" s="60">
        <v>0.46899999999999997</v>
      </c>
      <c r="G23" s="60"/>
      <c r="H23" s="60"/>
    </row>
    <row r="24" spans="1:10" x14ac:dyDescent="0.25">
      <c r="A24" s="7" t="s">
        <v>65</v>
      </c>
      <c r="B24" s="9" t="s">
        <v>66</v>
      </c>
      <c r="C24" s="60">
        <v>0.68100000000000005</v>
      </c>
      <c r="D24" s="60">
        <v>0.20050399999999999</v>
      </c>
      <c r="E24" s="60">
        <v>29.5</v>
      </c>
      <c r="F24" s="60">
        <v>0.49919999999999998</v>
      </c>
      <c r="G24" s="60">
        <v>0.36429599999999995</v>
      </c>
      <c r="H24" s="60">
        <v>17.324999999999999</v>
      </c>
    </row>
    <row r="25" spans="1:10" ht="30" x14ac:dyDescent="0.25">
      <c r="A25" s="7" t="s">
        <v>67</v>
      </c>
      <c r="B25" s="9" t="s">
        <v>68</v>
      </c>
      <c r="C25" s="60">
        <v>1.1659999999999999</v>
      </c>
      <c r="D25" s="60">
        <v>0.17394999999999999</v>
      </c>
      <c r="E25" s="60">
        <v>0</v>
      </c>
      <c r="F25" s="60">
        <v>0.85499999999999998</v>
      </c>
      <c r="G25" s="60">
        <v>0.31605</v>
      </c>
      <c r="H25" s="60">
        <v>0</v>
      </c>
    </row>
    <row r="27" spans="1:10" ht="194.25" customHeight="1" x14ac:dyDescent="0.25">
      <c r="A27" s="70" t="s">
        <v>91</v>
      </c>
      <c r="B27" s="200" t="s">
        <v>92</v>
      </c>
      <c r="C27" s="200"/>
      <c r="D27" s="200"/>
      <c r="E27" s="200"/>
      <c r="F27" s="200"/>
      <c r="G27" s="200"/>
      <c r="H27" s="200"/>
    </row>
    <row r="28" spans="1:10" ht="32.450000000000003" customHeight="1" x14ac:dyDescent="0.25">
      <c r="A28" s="70"/>
      <c r="B28" s="69"/>
      <c r="C28" s="69"/>
      <c r="D28" s="69"/>
      <c r="E28" s="69"/>
      <c r="F28" s="69"/>
      <c r="G28" s="69"/>
      <c r="H28" s="69"/>
    </row>
    <row r="30" spans="1:10" ht="15.75" x14ac:dyDescent="0.25">
      <c r="A30" s="195"/>
      <c r="B30" s="195"/>
      <c r="C30" s="195"/>
      <c r="D30" s="195"/>
      <c r="E30" s="195"/>
      <c r="F30" s="195"/>
      <c r="G30" s="195"/>
      <c r="H30" s="195"/>
    </row>
  </sheetData>
  <mergeCells count="8">
    <mergeCell ref="A30:H30"/>
    <mergeCell ref="A1:H1"/>
    <mergeCell ref="A2:H2"/>
    <mergeCell ref="A4:A5"/>
    <mergeCell ref="B4:B5"/>
    <mergeCell ref="C4:E4"/>
    <mergeCell ref="F4:H4"/>
    <mergeCell ref="B27:H27"/>
  </mergeCells>
  <pageMargins left="0.7" right="0.7" top="0.75" bottom="0.75" header="0.3" footer="0.3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2022-10-19T09:14:54Z</dcterms:modified>
</cp:coreProperties>
</file>