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16" windowHeight="65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<sst xmlns="http://schemas.openxmlformats.org/spreadsheetml/2006/main" count="92" uniqueCount="51">
  <si>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</si>
  <si>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</si>
  <si>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</si>
  <si>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</si>
  <si>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</si>
  <si>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</si>
  <si>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</si>
  <si>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</si>
  <si>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</si>
  <si>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</si>
  <si>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</si>
  <si>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</si>
  <si>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</si>
  <si>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</si>
  <si>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</si>
  <si>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</si>
  <si>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</si>
  <si>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</si>
  <si>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</si>
  <si>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</si>
  <si>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</si>
  <si>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</si>
  <si>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</si>
  <si>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</si>
  <si>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</si>
  <si>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</si>
  <si>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</si>
  <si>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</si>
  <si>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</si>
  <si>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</si>
  <si>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</si>
  <si>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</si>
  <si>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</si>
  <si>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</si>
  <si>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</si>
  <si>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</si>
  <si>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</si>
  <si>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</si>
  <si>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</si>
  <si>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</si>
  <si>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</si>
  <si>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</si>
  <si>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</si>
  <si>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</si>
  <si>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</si>
  <si>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</si>
  <si>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</si>
  <si>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</si>
  <si>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</si>
  <si>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</si>
  <si>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4 квартал 2018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</si>
</sst>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177" fontId="5" fillId="34" borderId="2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172" fontId="6" fillId="34" borderId="20" xfId="77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5" xfId="77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172" fontId="6" fillId="34" borderId="14" xfId="77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172" fontId="6" fillId="34" borderId="28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7" xfId="77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2" fontId="6" fillId="34" borderId="22" xfId="77" applyNumberFormat="1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2" fontId="6" fillId="34" borderId="34" xfId="77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72" fontId="6" fillId="34" borderId="21" xfId="0" applyNumberFormat="1" applyFont="1" applyFill="1" applyBorder="1" applyAlignment="1" applyProtection="1">
      <alignment horizontal="center" vertical="center"/>
      <protection hidden="1"/>
    </xf>
    <xf numFmtId="17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36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25" t="s">
        <v>50</v>
      </c>
      <c r="B1" s="125"/>
      <c r="C1" s="125"/>
      <c r="D1" s="125"/>
      <c r="E1" s="125"/>
      <c r="F1" s="125"/>
      <c r="G1" s="125"/>
      <c r="H1" s="125"/>
      <c r="I1" s="126"/>
      <c r="J1" s="126"/>
      <c r="K1" s="125"/>
      <c r="L1" s="125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33" t="s">
        <v>0</v>
      </c>
      <c r="B3" s="136" t="s">
        <v>1</v>
      </c>
      <c r="C3" s="111" t="s">
        <v>2</v>
      </c>
      <c r="D3" s="111" t="s">
        <v>3</v>
      </c>
      <c r="E3" s="111" t="s">
        <v>4</v>
      </c>
      <c r="F3" s="127" t="s">
        <v>5</v>
      </c>
      <c r="G3" s="128"/>
      <c r="H3" s="128"/>
      <c r="I3" s="114" t="s">
        <v>6</v>
      </c>
      <c r="J3" s="114" t="s">
        <v>7</v>
      </c>
      <c r="K3" s="116" t="s">
        <v>8</v>
      </c>
      <c r="L3" s="116" t="s">
        <v>9</v>
      </c>
    </row>
    <row r="4" spans="1:12" ht="15" thickBot="1">
      <c r="A4" s="134"/>
      <c r="B4" s="137"/>
      <c r="C4" s="112"/>
      <c r="D4" s="112"/>
      <c r="E4" s="112"/>
      <c r="F4" s="8" t="s">
        <v>10</v>
      </c>
      <c r="G4" s="9" t="s">
        <v>11</v>
      </c>
      <c r="H4" s="9" t="s">
        <v>12</v>
      </c>
      <c r="I4" s="115"/>
      <c r="J4" s="115"/>
      <c r="K4" s="117"/>
      <c r="L4" s="139"/>
    </row>
    <row r="5" spans="1:12" ht="15" thickBot="1">
      <c r="A5" s="135"/>
      <c r="B5" s="138"/>
      <c r="C5" s="113"/>
      <c r="D5" s="113"/>
      <c r="E5" s="113"/>
      <c r="F5" s="129" t="s">
        <v>13</v>
      </c>
      <c r="G5" s="130"/>
      <c r="H5" s="130"/>
      <c r="I5" s="10" t="s">
        <v>14</v>
      </c>
      <c r="J5" s="11" t="s">
        <v>15</v>
      </c>
      <c r="K5" s="12" t="s">
        <v>16</v>
      </c>
      <c r="L5" s="117"/>
    </row>
    <row r="6" spans="1:15" ht="15" thickBot="1">
      <c r="A6" s="67">
        <v>1</v>
      </c>
      <c r="B6" s="65">
        <v>2</v>
      </c>
      <c r="C6" s="68">
        <v>3</v>
      </c>
      <c r="D6" s="68">
        <v>4</v>
      </c>
      <c r="E6" s="68">
        <v>5</v>
      </c>
      <c r="F6" s="131">
        <v>6</v>
      </c>
      <c r="G6" s="132"/>
      <c r="H6" s="132"/>
      <c r="I6" s="69">
        <v>7</v>
      </c>
      <c r="J6" s="70">
        <v>8</v>
      </c>
      <c r="K6" s="68">
        <v>9</v>
      </c>
      <c r="L6" s="71">
        <v>10</v>
      </c>
      <c r="O6" s="87"/>
    </row>
    <row r="7" spans="1:15" ht="14.25" customHeight="1" thickBot="1">
      <c r="A7" s="20">
        <v>1</v>
      </c>
      <c r="B7" s="118" t="s">
        <v>17</v>
      </c>
      <c r="C7" s="21" t="s">
        <v>33</v>
      </c>
      <c r="D7" s="19" t="s">
        <v>32</v>
      </c>
      <c r="E7" s="19" t="s">
        <v>20</v>
      </c>
      <c r="F7" s="107">
        <v>0.4</v>
      </c>
      <c r="G7" s="44">
        <v>0.4</v>
      </c>
      <c r="H7" s="44"/>
      <c r="I7" s="106">
        <f>(((213+13+178+13)/832)*0.89)/1000</f>
        <v>0.0004460697115384616</v>
      </c>
      <c r="J7" s="83">
        <v>0</v>
      </c>
      <c r="K7" s="82">
        <f>(G7-I7)*0.89-J7</f>
        <v>0.3556029979567308</v>
      </c>
      <c r="L7" s="96" t="s">
        <v>21</v>
      </c>
      <c r="M7" s="86"/>
      <c r="N7" s="87"/>
      <c r="O7" s="87"/>
    </row>
    <row r="8" spans="1:16" ht="15.75" customHeight="1" thickBot="1">
      <c r="A8" s="76">
        <v>2</v>
      </c>
      <c r="B8" s="119"/>
      <c r="C8" s="103" t="s">
        <v>18</v>
      </c>
      <c r="D8" s="14" t="s">
        <v>19</v>
      </c>
      <c r="E8" s="57" t="s">
        <v>20</v>
      </c>
      <c r="F8" s="108">
        <v>0.16</v>
      </c>
      <c r="G8" s="45">
        <v>0.16</v>
      </c>
      <c r="H8" s="45"/>
      <c r="I8" s="106">
        <f>(((1745+1316+11850+15350+31445+29525)/832)*0.89)/1000</f>
        <v>0.09759085336538462</v>
      </c>
      <c r="J8" s="85">
        <v>0</v>
      </c>
      <c r="K8" s="84">
        <f>(G8-I8)*0.89-J8</f>
        <v>0.055544140504807694</v>
      </c>
      <c r="L8" s="97" t="s">
        <v>21</v>
      </c>
      <c r="M8" s="86"/>
      <c r="N8" s="87"/>
      <c r="O8" s="31"/>
      <c r="P8" s="63"/>
    </row>
    <row r="9" spans="1:15" s="63" customFormat="1" ht="15.75" customHeight="1" thickBot="1">
      <c r="A9" s="77">
        <v>3</v>
      </c>
      <c r="B9" s="120"/>
      <c r="C9" s="104" t="s">
        <v>18</v>
      </c>
      <c r="D9" s="104" t="s">
        <v>49</v>
      </c>
      <c r="E9" s="102" t="s">
        <v>20</v>
      </c>
      <c r="F9" s="109">
        <v>0.004</v>
      </c>
      <c r="G9" s="78">
        <v>0.004</v>
      </c>
      <c r="H9" s="79"/>
      <c r="I9" s="106">
        <f>(((432+986)/832)*0.89)/1000</f>
        <v>0.0015168509615384616</v>
      </c>
      <c r="J9" s="85">
        <v>0</v>
      </c>
      <c r="K9" s="80">
        <f>(G9-I9)*0.89-J9</f>
        <v>0.002210002644230769</v>
      </c>
      <c r="L9" s="97" t="s">
        <v>21</v>
      </c>
      <c r="M9" s="86"/>
      <c r="N9" s="87"/>
      <c r="O9" s="87"/>
    </row>
    <row r="10" spans="1:17" ht="14.25" customHeight="1" thickBot="1">
      <c r="A10" s="72">
        <v>4</v>
      </c>
      <c r="B10" s="124" t="s">
        <v>22</v>
      </c>
      <c r="C10" s="73" t="s">
        <v>34</v>
      </c>
      <c r="D10" s="73" t="s">
        <v>23</v>
      </c>
      <c r="E10" s="74" t="s">
        <v>24</v>
      </c>
      <c r="F10" s="110">
        <f>G10+H10</f>
        <v>1.63</v>
      </c>
      <c r="G10" s="75">
        <v>1</v>
      </c>
      <c r="H10" s="75">
        <v>0.63</v>
      </c>
      <c r="I10" s="106">
        <f>(((978+1005+381+435+1702+1749+3973+1693+2533+3853+4639+5363)/832)*0.89)/1000</f>
        <v>0.03027711538461538</v>
      </c>
      <c r="J10" s="83">
        <v>0</v>
      </c>
      <c r="K10" s="89">
        <f>(H10*1.05-I10)*0.89-J10</f>
        <v>0.5617883673076923</v>
      </c>
      <c r="L10" s="96" t="s">
        <v>21</v>
      </c>
      <c r="M10" s="86"/>
      <c r="N10" s="88"/>
      <c r="O10" s="88"/>
      <c r="P10" s="64"/>
      <c r="Q10" s="49"/>
    </row>
    <row r="11" spans="1:16" ht="15" thickBot="1">
      <c r="A11" s="13">
        <v>5</v>
      </c>
      <c r="B11" s="124"/>
      <c r="C11" s="14" t="s">
        <v>34</v>
      </c>
      <c r="D11" s="14" t="s">
        <v>25</v>
      </c>
      <c r="E11" s="15" t="s">
        <v>24</v>
      </c>
      <c r="F11" s="45">
        <f>G11+H11</f>
        <v>1.19</v>
      </c>
      <c r="G11" s="45">
        <v>0.56</v>
      </c>
      <c r="H11" s="45">
        <v>0.63</v>
      </c>
      <c r="I11" s="106">
        <f>(((3165+1787+1680+1620)/832)*0.89)/1000</f>
        <v>0.008827259615384614</v>
      </c>
      <c r="J11" s="85">
        <v>0.115</v>
      </c>
      <c r="K11" s="84">
        <f>(G11*1.05-I11)*0.89-J11</f>
        <v>0.4004637389423077</v>
      </c>
      <c r="L11" s="97" t="s">
        <v>21</v>
      </c>
      <c r="M11" s="86"/>
      <c r="N11" s="87"/>
      <c r="O11" s="63"/>
      <c r="P11" s="63"/>
    </row>
    <row r="12" spans="1:16" ht="15" thickBot="1">
      <c r="A12" s="13">
        <v>6</v>
      </c>
      <c r="B12" s="124"/>
      <c r="C12" s="14" t="s">
        <v>34</v>
      </c>
      <c r="D12" s="14" t="s">
        <v>26</v>
      </c>
      <c r="E12" s="15" t="s">
        <v>24</v>
      </c>
      <c r="F12" s="45">
        <v>0.63</v>
      </c>
      <c r="G12" s="45">
        <v>0.63</v>
      </c>
      <c r="H12" s="45"/>
      <c r="I12" s="106">
        <f>(((4758+6181+14400+11100+2653+3013)/832)*0.89)/1000</f>
        <v>0.04504020432692307</v>
      </c>
      <c r="J12" s="85">
        <v>0</v>
      </c>
      <c r="K12" s="84">
        <f>(G12-I12)*0.89-J12</f>
        <v>0.5206142181490385</v>
      </c>
      <c r="L12" s="97" t="s">
        <v>21</v>
      </c>
      <c r="M12" s="86"/>
      <c r="N12" s="87"/>
      <c r="O12" s="63"/>
      <c r="P12" s="63"/>
    </row>
    <row r="13" spans="1:16" ht="15" thickBot="1">
      <c r="A13" s="16">
        <v>7</v>
      </c>
      <c r="B13" s="124"/>
      <c r="C13" s="14" t="s">
        <v>34</v>
      </c>
      <c r="D13" s="17" t="s">
        <v>27</v>
      </c>
      <c r="E13" s="17" t="s">
        <v>24</v>
      </c>
      <c r="F13" s="46">
        <v>1</v>
      </c>
      <c r="G13" s="46">
        <v>1</v>
      </c>
      <c r="H13" s="46"/>
      <c r="I13" s="106">
        <f>(((0)/832)*0.89)/1000</f>
        <v>0</v>
      </c>
      <c r="J13" s="90">
        <v>0</v>
      </c>
      <c r="K13" s="84">
        <f>(G13-I13)*0.89-J13</f>
        <v>0.89</v>
      </c>
      <c r="L13" s="97" t="s">
        <v>21</v>
      </c>
      <c r="M13" s="86"/>
      <c r="N13" s="87"/>
      <c r="O13" s="63"/>
      <c r="P13" s="63"/>
    </row>
    <row r="14" spans="1:16" ht="15" thickBot="1">
      <c r="A14" s="16">
        <v>8</v>
      </c>
      <c r="B14" s="124"/>
      <c r="C14" s="14" t="s">
        <v>34</v>
      </c>
      <c r="D14" s="17" t="s">
        <v>28</v>
      </c>
      <c r="E14" s="17" t="s">
        <v>24</v>
      </c>
      <c r="F14" s="46">
        <v>2</v>
      </c>
      <c r="G14" s="46">
        <v>1</v>
      </c>
      <c r="H14" s="46">
        <v>1</v>
      </c>
      <c r="I14" s="106">
        <f>(((6533+2542+1215+2835+2718+1935+2208+6950+3378+915+1788+4500)/832)*0.89)/1000</f>
        <v>0.04013236778846154</v>
      </c>
      <c r="J14" s="90">
        <v>0</v>
      </c>
      <c r="K14" s="84">
        <f aca="true" t="shared" si="0" ref="K14:K19">(G14*1.05-I14)*0.89-J14</f>
        <v>0.8987821926682693</v>
      </c>
      <c r="L14" s="97" t="s">
        <v>21</v>
      </c>
      <c r="M14" s="86"/>
      <c r="N14" s="87"/>
      <c r="O14" s="63"/>
      <c r="P14" s="63"/>
    </row>
    <row r="15" spans="1:16" ht="15" thickBot="1">
      <c r="A15" s="16">
        <v>9</v>
      </c>
      <c r="B15" s="124"/>
      <c r="C15" s="14" t="s">
        <v>34</v>
      </c>
      <c r="D15" s="35" t="s">
        <v>29</v>
      </c>
      <c r="E15" s="17" t="s">
        <v>24</v>
      </c>
      <c r="F15" s="46">
        <v>2</v>
      </c>
      <c r="G15" s="46">
        <v>1</v>
      </c>
      <c r="H15" s="46">
        <v>1</v>
      </c>
      <c r="I15" s="106">
        <f>(((509+328+914+225+494+335+580+754+6800+1040+160+1164)/832)*0.89)/1000</f>
        <v>0.014230372596153845</v>
      </c>
      <c r="J15" s="90">
        <v>0</v>
      </c>
      <c r="K15" s="84">
        <f t="shared" si="0"/>
        <v>0.9218349683894231</v>
      </c>
      <c r="L15" s="97" t="s">
        <v>21</v>
      </c>
      <c r="M15" s="86"/>
      <c r="N15" s="87"/>
      <c r="O15" s="63"/>
      <c r="P15" s="63"/>
    </row>
    <row r="16" spans="1:16" ht="15" thickBot="1">
      <c r="A16" s="23">
        <v>10</v>
      </c>
      <c r="B16" s="124"/>
      <c r="C16" s="22" t="s">
        <v>34</v>
      </c>
      <c r="D16" s="24" t="s">
        <v>30</v>
      </c>
      <c r="E16" s="25" t="s">
        <v>24</v>
      </c>
      <c r="F16" s="47">
        <f>G16+H16</f>
        <v>1.26</v>
      </c>
      <c r="G16" s="47">
        <v>0.63</v>
      </c>
      <c r="H16" s="47">
        <v>0.63</v>
      </c>
      <c r="I16" s="106">
        <f>(((360+325+18000+16960+1363+680+694+15200+14240+1356+720+445+240)/832)*0.89)/1000</f>
        <v>0.07550344951923077</v>
      </c>
      <c r="J16" s="92">
        <v>0</v>
      </c>
      <c r="K16" s="91">
        <f t="shared" si="0"/>
        <v>0.5215369299278847</v>
      </c>
      <c r="L16" s="100" t="s">
        <v>21</v>
      </c>
      <c r="M16" s="86"/>
      <c r="N16" s="87"/>
      <c r="O16" s="63"/>
      <c r="P16" s="63"/>
    </row>
    <row r="17" spans="1:16" ht="13.5" customHeight="1" thickBot="1">
      <c r="A17" s="23">
        <v>11</v>
      </c>
      <c r="B17" s="124"/>
      <c r="C17" s="22" t="s">
        <v>34</v>
      </c>
      <c r="D17" s="24" t="s">
        <v>45</v>
      </c>
      <c r="E17" s="25" t="s">
        <v>24</v>
      </c>
      <c r="F17" s="47">
        <v>3.2</v>
      </c>
      <c r="G17" s="47">
        <v>1.6</v>
      </c>
      <c r="H17" s="47">
        <v>1.6</v>
      </c>
      <c r="I17" s="106">
        <f>(((6753+4593+13893+113951)/832)*0.89)/1000</f>
        <v>0.14889314903846154</v>
      </c>
      <c r="J17" s="81">
        <v>0.001</v>
      </c>
      <c r="K17" s="91">
        <f t="shared" si="0"/>
        <v>1.3616850973557695</v>
      </c>
      <c r="L17" s="98" t="s">
        <v>21</v>
      </c>
      <c r="M17" s="86"/>
      <c r="N17" s="87"/>
      <c r="O17" s="63"/>
      <c r="P17" s="63"/>
    </row>
    <row r="18" spans="1:17" ht="15" thickBot="1">
      <c r="A18" s="58">
        <v>12</v>
      </c>
      <c r="B18" s="121" t="s">
        <v>41</v>
      </c>
      <c r="C18" s="21" t="s">
        <v>35</v>
      </c>
      <c r="D18" s="19" t="s">
        <v>36</v>
      </c>
      <c r="E18" s="59" t="s">
        <v>24</v>
      </c>
      <c r="F18" s="60">
        <v>1.26</v>
      </c>
      <c r="G18" s="60">
        <v>0.63</v>
      </c>
      <c r="H18" s="60">
        <v>0.63</v>
      </c>
      <c r="I18" s="106">
        <f>(((26841+26472+1635+1793+5123+9222)/832)*0.89)/1000</f>
        <v>0.07604151442307693</v>
      </c>
      <c r="J18" s="101">
        <v>0</v>
      </c>
      <c r="K18" s="82">
        <f t="shared" si="0"/>
        <v>0.5210580521634616</v>
      </c>
      <c r="L18" s="99" t="s">
        <v>21</v>
      </c>
      <c r="M18" s="86"/>
      <c r="N18" s="88"/>
      <c r="O18" s="64"/>
      <c r="P18" s="64"/>
      <c r="Q18" s="49"/>
    </row>
    <row r="19" spans="1:16" ht="15" thickBot="1">
      <c r="A19" s="36">
        <v>13</v>
      </c>
      <c r="B19" s="122"/>
      <c r="C19" s="14" t="s">
        <v>35</v>
      </c>
      <c r="D19" s="56" t="s">
        <v>37</v>
      </c>
      <c r="E19" s="57" t="s">
        <v>24</v>
      </c>
      <c r="F19" s="35">
        <v>0.8</v>
      </c>
      <c r="G19" s="35">
        <v>0.4</v>
      </c>
      <c r="H19" s="35">
        <v>0.4</v>
      </c>
      <c r="I19" s="106">
        <f>(((2381+2192+35315+15407+9280+3560+1977+3138)/832)*0.89)/1000</f>
        <v>0.07835637019230769</v>
      </c>
      <c r="J19" s="85">
        <v>0</v>
      </c>
      <c r="K19" s="84">
        <f t="shared" si="0"/>
        <v>0.3040628305288462</v>
      </c>
      <c r="L19" s="97" t="s">
        <v>21</v>
      </c>
      <c r="M19" s="86"/>
      <c r="N19" s="87"/>
      <c r="O19" s="63"/>
      <c r="P19" s="63"/>
    </row>
    <row r="20" spans="1:16" ht="15" thickBot="1">
      <c r="A20" s="36">
        <v>14</v>
      </c>
      <c r="B20" s="122"/>
      <c r="C20" s="14" t="s">
        <v>35</v>
      </c>
      <c r="D20" s="56" t="s">
        <v>38</v>
      </c>
      <c r="E20" s="57" t="s">
        <v>24</v>
      </c>
      <c r="F20" s="35">
        <v>0.4</v>
      </c>
      <c r="G20" s="35">
        <v>0.4</v>
      </c>
      <c r="H20" s="35"/>
      <c r="I20" s="106">
        <f>(((42109+21635)/832)*0.89)/1000</f>
        <v>0.0681876923076923</v>
      </c>
      <c r="J20" s="85">
        <v>0</v>
      </c>
      <c r="K20" s="84">
        <f>(G20-I20)*0.89-J20</f>
        <v>0.2953129538461539</v>
      </c>
      <c r="L20" s="97" t="s">
        <v>21</v>
      </c>
      <c r="M20" s="86"/>
      <c r="N20" s="87"/>
      <c r="O20" s="63"/>
      <c r="P20" s="63"/>
    </row>
    <row r="21" spans="1:16" ht="15" thickBot="1">
      <c r="A21" s="37">
        <v>15</v>
      </c>
      <c r="B21" s="123"/>
      <c r="C21" s="38" t="s">
        <v>39</v>
      </c>
      <c r="D21" s="39" t="s">
        <v>40</v>
      </c>
      <c r="E21" s="40" t="s">
        <v>24</v>
      </c>
      <c r="F21" s="48">
        <v>0.1</v>
      </c>
      <c r="G21" s="48">
        <v>0.1</v>
      </c>
      <c r="H21" s="48"/>
      <c r="I21" s="106">
        <f>(((3960+2760)/832)*0.89)/1000</f>
        <v>0.0071884615384615385</v>
      </c>
      <c r="J21" s="81">
        <v>0</v>
      </c>
      <c r="K21" s="80">
        <f>(G21-I21)*0.89-J21</f>
        <v>0.08260226923076924</v>
      </c>
      <c r="L21" s="98" t="s">
        <v>21</v>
      </c>
      <c r="M21" s="86"/>
      <c r="N21" s="87"/>
      <c r="O21" s="63"/>
      <c r="P21" s="63"/>
    </row>
    <row r="22" spans="1:16" ht="15" thickBot="1">
      <c r="A22" s="52">
        <v>16</v>
      </c>
      <c r="B22" s="50" t="s">
        <v>43</v>
      </c>
      <c r="C22" s="50" t="s">
        <v>42</v>
      </c>
      <c r="D22" s="53" t="s">
        <v>44</v>
      </c>
      <c r="E22" s="54" t="s">
        <v>24</v>
      </c>
      <c r="F22" s="55">
        <v>0.64</v>
      </c>
      <c r="G22" s="55">
        <v>0.32</v>
      </c>
      <c r="H22" s="55">
        <v>0.32</v>
      </c>
      <c r="I22" s="106">
        <f>(((104170+103421)/832)*0.89)/1000</f>
        <v>0.22206248798076922</v>
      </c>
      <c r="J22" s="94">
        <v>0</v>
      </c>
      <c r="K22" s="93">
        <f>(G22*1.05-I22)*0.89-J22</f>
        <v>0.10140438569711542</v>
      </c>
      <c r="L22" s="100" t="s">
        <v>21</v>
      </c>
      <c r="M22" s="86"/>
      <c r="N22" s="87"/>
      <c r="O22" s="63"/>
      <c r="P22" s="63"/>
    </row>
    <row r="23" spans="1:16" ht="23.25" customHeight="1" thickBot="1">
      <c r="A23" s="62">
        <v>17</v>
      </c>
      <c r="B23" s="41" t="s">
        <v>47</v>
      </c>
      <c r="C23" s="51" t="s">
        <v>48</v>
      </c>
      <c r="D23" s="42" t="s">
        <v>46</v>
      </c>
      <c r="E23" s="43" t="s">
        <v>20</v>
      </c>
      <c r="F23" s="61">
        <v>4</v>
      </c>
      <c r="G23" s="61">
        <v>2</v>
      </c>
      <c r="H23" s="61">
        <v>2</v>
      </c>
      <c r="I23" s="105">
        <f>(((53124+41839)/832)*0.89)/1000</f>
        <v>0.10158301682692308</v>
      </c>
      <c r="J23" s="94">
        <v>0</v>
      </c>
      <c r="K23" s="95">
        <f>(G23*1.05-I23)*0.89-J23</f>
        <v>1.7785911150240385</v>
      </c>
      <c r="L23" s="100" t="s">
        <v>21</v>
      </c>
      <c r="M23" s="63"/>
      <c r="N23" s="63"/>
      <c r="O23" s="63"/>
      <c r="P23" s="63"/>
    </row>
    <row r="24" spans="1:16" ht="14.25">
      <c r="A24" s="26"/>
      <c r="B24" s="27"/>
      <c r="C24" s="27"/>
      <c r="D24" s="28"/>
      <c r="E24" s="29"/>
      <c r="F24" s="30"/>
      <c r="G24" s="30"/>
      <c r="H24" s="30"/>
      <c r="I24" s="31"/>
      <c r="J24" s="32"/>
      <c r="K24" s="33"/>
      <c r="L24" s="34"/>
      <c r="M24" s="63"/>
      <c r="N24" s="63"/>
      <c r="O24" s="63"/>
      <c r="P24" s="63"/>
    </row>
    <row r="25" spans="1:10" ht="30.75">
      <c r="A25" s="18" t="s">
        <v>31</v>
      </c>
      <c r="I25" s="66"/>
      <c r="J25" s="66"/>
    </row>
  </sheetData>
  <sheetProtection password="C6F3" sheet="1"/>
  <mergeCells count="16"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L3:L5"/>
    <mergeCell ref="C3:C5"/>
    <mergeCell ref="D3:D5"/>
    <mergeCell ref="E3:E5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2019-03-25T09:44:58Z</dcterms:modified>
  <cp:category/>
  <cp:version/>
  <cp:contentType/>
  <cp:contentStatus/>
</cp:coreProperties>
</file>